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rentai.local\fssroot\3011都市建築部\1016建築指導課\05【宅建係】\R8年度\J01建設リサイクル法関係\14 電子申請\各種様式\届出書様式\"/>
    </mc:Choice>
  </mc:AlternateContent>
  <xr:revisionPtr revIDLastSave="0" documentId="13_ncr:1_{5D851886-F14B-4AC2-9D94-58E2E9C31C57}" xr6:coauthVersionLast="47" xr6:coauthVersionMax="47" xr10:uidLastSave="{00000000-0000-0000-0000-000000000000}"/>
  <bookViews>
    <workbookView xWindow="43080" yWindow="-180" windowWidth="29040" windowHeight="15720" xr2:uid="{A8B01991-5BEE-4B2A-ABB8-D11916CDB452}"/>
  </bookViews>
  <sheets>
    <sheet name="表紙" sheetId="5" r:id="rId1"/>
    <sheet name="別表1" sheetId="18" r:id="rId2"/>
    <sheet name="別表2" sheetId="19" r:id="rId3"/>
    <sheet name="別表3" sheetId="20" r:id="rId4"/>
    <sheet name="工程表" sheetId="10" r:id="rId5"/>
    <sheet name="台帳転記" sheetId="3" state="hidden" r:id="rId6"/>
    <sheet name="プルダウンリスト・更新履歴" sheetId="4" state="hidden" r:id="rId7"/>
  </sheets>
  <definedNames>
    <definedName name="_xlnm._FilterDatabase" localSheetId="4" hidden="1">工程表!$C$6:$E$34</definedName>
    <definedName name="_xlnm.Print_Area" localSheetId="4">工程表!$A$2:$BP$34</definedName>
    <definedName name="_xlnm.Print_Area" localSheetId="0">表紙!$A$1:$BF$63</definedName>
    <definedName name="_xlnm.Print_Area" localSheetId="1">別表1!$A$1:$BF$64</definedName>
    <definedName name="_xlnm.Print_Area" localSheetId="2">別表2!$A$1:$BF$56</definedName>
    <definedName name="_xlnm.Print_Area" localSheetId="3">別表3!$A$1:$BF$64</definedName>
    <definedName name="スピルリスト1">_xlfn.ANCHORARRAY(プルダウンリスト・更新履歴!#REF!)</definedName>
    <definedName name="解体業種">プルダウンリスト・更新履歴!$O$3:$O$5</definedName>
    <definedName name="全業種">プルダウンリスト・更新履歴!$O$3:$O$31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28" i="19" l="1"/>
  <c r="BM22" i="19"/>
  <c r="BM19" i="19"/>
  <c r="E8" i="3"/>
  <c r="D8" i="3"/>
  <c r="C8" i="3"/>
  <c r="E7" i="3"/>
  <c r="D7" i="3"/>
  <c r="C7" i="3"/>
  <c r="E6" i="3"/>
  <c r="D6" i="3"/>
  <c r="C6" i="3"/>
  <c r="E5" i="3"/>
  <c r="D5" i="3"/>
  <c r="C5" i="3"/>
  <c r="G5" i="3"/>
  <c r="O5" i="3"/>
  <c r="O6" i="3"/>
  <c r="AH41" i="5"/>
  <c r="AD39" i="5" l="1"/>
  <c r="AQ39" i="5"/>
  <c r="BI41" i="5"/>
  <c r="BI38" i="5"/>
  <c r="BI37" i="5" l="1"/>
  <c r="BI24" i="5"/>
  <c r="AR54" i="5"/>
  <c r="AJ6" i="5"/>
  <c r="AB51" i="18"/>
  <c r="X48" i="18"/>
  <c r="AB46" i="18"/>
  <c r="AB44" i="18"/>
  <c r="AB42" i="18"/>
  <c r="AB38" i="18"/>
  <c r="AB34" i="18"/>
  <c r="AL43" i="19"/>
  <c r="AS41" i="19"/>
  <c r="AK39" i="19"/>
  <c r="AT37" i="19"/>
  <c r="AQ35" i="19"/>
  <c r="AL33" i="19"/>
  <c r="X49" i="20"/>
  <c r="AB47" i="20"/>
  <c r="AB45" i="20"/>
  <c r="AB43" i="20"/>
  <c r="AB41" i="20"/>
  <c r="AB39" i="20"/>
  <c r="BR36" i="10"/>
  <c r="BI54" i="5"/>
  <c r="BM60" i="18"/>
  <c r="BM58" i="18"/>
  <c r="BM56" i="18"/>
  <c r="R5" i="3"/>
  <c r="T8" i="3"/>
  <c r="S8" i="3"/>
  <c r="T7" i="3"/>
  <c r="S7" i="3"/>
  <c r="T6" i="3"/>
  <c r="S6" i="3"/>
  <c r="T5" i="3"/>
  <c r="S5" i="3"/>
  <c r="L5" i="3"/>
  <c r="I8" i="3"/>
  <c r="H8" i="3"/>
  <c r="G8" i="3"/>
  <c r="I7" i="3"/>
  <c r="H7" i="3"/>
  <c r="G7" i="3"/>
  <c r="I6" i="3"/>
  <c r="H6" i="3"/>
  <c r="G6" i="3"/>
  <c r="I5" i="3"/>
  <c r="H5" i="3"/>
  <c r="AF8" i="3"/>
  <c r="AF7" i="3"/>
  <c r="AE8" i="3"/>
  <c r="AD8" i="3"/>
  <c r="AC8" i="3"/>
  <c r="N5" i="3" l="1"/>
  <c r="BR33" i="10"/>
  <c r="BR31" i="10"/>
  <c r="BR27" i="10"/>
  <c r="BR25" i="10"/>
  <c r="BR23" i="10"/>
  <c r="BR21" i="10"/>
  <c r="BR19" i="10"/>
  <c r="BR17" i="10"/>
  <c r="BR15" i="10"/>
  <c r="BR13" i="10"/>
  <c r="BR11" i="10"/>
  <c r="BR9" i="10"/>
  <c r="BR7" i="10"/>
  <c r="BN9" i="20"/>
  <c r="BN5" i="20"/>
  <c r="BN4" i="20"/>
  <c r="BN30" i="20"/>
  <c r="BN29" i="20"/>
  <c r="BN28" i="20"/>
  <c r="BN27" i="20"/>
  <c r="BN26" i="20"/>
  <c r="BN25" i="20"/>
  <c r="BN24" i="20"/>
  <c r="BN51" i="20"/>
  <c r="BN50" i="20"/>
  <c r="BN49" i="20"/>
  <c r="BN46" i="20"/>
  <c r="BN44" i="20"/>
  <c r="BN42" i="20"/>
  <c r="BN40" i="20"/>
  <c r="BN36" i="20"/>
  <c r="BN38" i="20"/>
  <c r="AR36" i="20"/>
  <c r="AR37" i="20"/>
  <c r="BN37" i="20"/>
  <c r="BO36" i="20"/>
  <c r="X37" i="20"/>
  <c r="AB37" i="20"/>
  <c r="BO37" i="20"/>
  <c r="BN6" i="20"/>
  <c r="BN8" i="20"/>
  <c r="BN7" i="20"/>
  <c r="AP7" i="20"/>
  <c r="AK7" i="20"/>
  <c r="AE7" i="20"/>
  <c r="Z7" i="20"/>
  <c r="U7" i="20"/>
  <c r="AH6" i="20"/>
  <c r="W6" i="20"/>
  <c r="P6" i="20"/>
  <c r="BN14" i="20"/>
  <c r="AD4" i="20"/>
  <c r="P4" i="20"/>
  <c r="BO41" i="20"/>
  <c r="BN41" i="20"/>
  <c r="AR41" i="20"/>
  <c r="X41" i="20"/>
  <c r="BO40" i="20"/>
  <c r="AR40" i="20"/>
  <c r="BO48" i="20"/>
  <c r="BN48" i="20"/>
  <c r="X48" i="20"/>
  <c r="BO47" i="20"/>
  <c r="BN47" i="20"/>
  <c r="AR47" i="20"/>
  <c r="X47" i="20"/>
  <c r="BO46" i="20"/>
  <c r="AR46" i="20"/>
  <c r="BO45" i="20"/>
  <c r="BN45" i="20"/>
  <c r="AR45" i="20"/>
  <c r="X45" i="20"/>
  <c r="BO44" i="20"/>
  <c r="AR44" i="20"/>
  <c r="BO43" i="20"/>
  <c r="BN43" i="20"/>
  <c r="AR43" i="20"/>
  <c r="X43" i="20"/>
  <c r="BO42" i="20"/>
  <c r="AR42" i="20"/>
  <c r="BO39" i="20"/>
  <c r="BN39" i="20"/>
  <c r="AR39" i="20"/>
  <c r="X39" i="20"/>
  <c r="BO38" i="20"/>
  <c r="AR38" i="20"/>
  <c r="P7" i="20"/>
  <c r="P8" i="20"/>
  <c r="BN60" i="20"/>
  <c r="AV60" i="20"/>
  <c r="AR60" i="20"/>
  <c r="BN59" i="20"/>
  <c r="BD59" i="20"/>
  <c r="AZ59" i="20"/>
  <c r="AV59" i="20"/>
  <c r="AR59" i="20"/>
  <c r="BN58" i="20"/>
  <c r="AV58" i="20"/>
  <c r="AR58" i="20"/>
  <c r="BN57" i="20"/>
  <c r="BD57" i="20"/>
  <c r="AZ57" i="20"/>
  <c r="AV57" i="20"/>
  <c r="AR57" i="20"/>
  <c r="BN56" i="20"/>
  <c r="AV56" i="20"/>
  <c r="AR56" i="20"/>
  <c r="BN55" i="20"/>
  <c r="BD55" i="20"/>
  <c r="AZ55" i="20"/>
  <c r="AV55" i="20"/>
  <c r="AR55" i="20"/>
  <c r="BO32" i="20"/>
  <c r="P32" i="20"/>
  <c r="Q31" i="20"/>
  <c r="Q30" i="20"/>
  <c r="Q29" i="20"/>
  <c r="Q28" i="20"/>
  <c r="BO27" i="20"/>
  <c r="AJ27" i="20"/>
  <c r="AG27" i="20"/>
  <c r="P27" i="20"/>
  <c r="P25" i="20"/>
  <c r="BO23" i="20"/>
  <c r="BN23" i="20"/>
  <c r="P23" i="20"/>
  <c r="BN22" i="20"/>
  <c r="BO21" i="20"/>
  <c r="BN21" i="20"/>
  <c r="X21" i="20"/>
  <c r="U21" i="20"/>
  <c r="BN20" i="20"/>
  <c r="BO19" i="20"/>
  <c r="BN19" i="20"/>
  <c r="AG19" i="20"/>
  <c r="U19" i="20"/>
  <c r="BN18" i="20"/>
  <c r="BO17" i="20"/>
  <c r="BN17" i="20"/>
  <c r="AB17" i="20"/>
  <c r="W17" i="20"/>
  <c r="BN15" i="20"/>
  <c r="BN13" i="20"/>
  <c r="AS13" i="20"/>
  <c r="AO13" i="20"/>
  <c r="AK13" i="20"/>
  <c r="AD13" i="20"/>
  <c r="Z13" i="20"/>
  <c r="BN11" i="20"/>
  <c r="AJ10" i="20"/>
  <c r="P10" i="20"/>
  <c r="AA9" i="20"/>
  <c r="P9" i="20"/>
  <c r="AE7" i="3"/>
  <c r="AD7" i="3"/>
  <c r="AC7" i="3"/>
  <c r="AE6" i="3"/>
  <c r="AD6" i="3"/>
  <c r="BM48" i="19"/>
  <c r="AV52" i="19"/>
  <c r="AV50" i="19"/>
  <c r="AV48" i="19"/>
  <c r="BM52" i="19"/>
  <c r="BM50" i="19"/>
  <c r="AC6" i="3"/>
  <c r="AC5" i="3"/>
  <c r="AH7" i="3"/>
  <c r="AH5" i="3"/>
  <c r="AF5" i="3"/>
  <c r="BM43" i="19"/>
  <c r="BM44" i="19"/>
  <c r="BM46" i="18"/>
  <c r="BM47" i="18"/>
  <c r="BM45" i="18"/>
  <c r="BN36" i="19"/>
  <c r="AM35" i="19"/>
  <c r="BM33" i="19"/>
  <c r="BM35" i="19"/>
  <c r="BM37" i="19"/>
  <c r="BM4" i="19"/>
  <c r="AR52" i="19"/>
  <c r="BM51" i="19"/>
  <c r="BD51" i="19"/>
  <c r="AZ51" i="19"/>
  <c r="AV51" i="19"/>
  <c r="AR51" i="19"/>
  <c r="AR50" i="19"/>
  <c r="BM49" i="19"/>
  <c r="BD49" i="19"/>
  <c r="AZ49" i="19"/>
  <c r="AV49" i="19"/>
  <c r="AR49" i="19"/>
  <c r="AR48" i="19"/>
  <c r="BM47" i="19"/>
  <c r="BD47" i="19"/>
  <c r="AZ47" i="19"/>
  <c r="AV47" i="19"/>
  <c r="AR47" i="19"/>
  <c r="BN44" i="19"/>
  <c r="AH43" i="19"/>
  <c r="BN42" i="19"/>
  <c r="BM41" i="19"/>
  <c r="AO41" i="19"/>
  <c r="BN40" i="19"/>
  <c r="BM39" i="19"/>
  <c r="AG39" i="19"/>
  <c r="BN38" i="19"/>
  <c r="AP37" i="19"/>
  <c r="BN34" i="19"/>
  <c r="AH33" i="19"/>
  <c r="BM29" i="19"/>
  <c r="P30" i="19"/>
  <c r="BN28" i="19"/>
  <c r="BM25" i="19"/>
  <c r="P28" i="19"/>
  <c r="BN27" i="19"/>
  <c r="BM24" i="19"/>
  <c r="P27" i="19"/>
  <c r="BM23" i="19"/>
  <c r="Q26" i="19"/>
  <c r="Q25" i="19"/>
  <c r="BM21" i="19"/>
  <c r="Q24" i="19"/>
  <c r="BM20" i="19"/>
  <c r="Q23" i="19"/>
  <c r="BN22" i="19"/>
  <c r="AJ22" i="19"/>
  <c r="AG22" i="19"/>
  <c r="P22" i="19"/>
  <c r="P20" i="19"/>
  <c r="BN18" i="19"/>
  <c r="P18" i="19"/>
  <c r="BM18" i="19"/>
  <c r="BM17" i="19"/>
  <c r="BN16" i="19"/>
  <c r="BM16" i="19"/>
  <c r="X16" i="19"/>
  <c r="U16" i="19"/>
  <c r="BM15" i="19"/>
  <c r="BN14" i="19"/>
  <c r="BM14" i="19"/>
  <c r="AG14" i="19"/>
  <c r="U14" i="19"/>
  <c r="BM13" i="19"/>
  <c r="BN12" i="19"/>
  <c r="BM12" i="19"/>
  <c r="AB12" i="19"/>
  <c r="W12" i="19"/>
  <c r="BM10" i="19"/>
  <c r="BM9" i="19"/>
  <c r="BM8" i="19"/>
  <c r="AS8" i="19"/>
  <c r="AO8" i="19"/>
  <c r="AK8" i="19"/>
  <c r="AD8" i="19"/>
  <c r="Z8" i="19"/>
  <c r="BM6" i="19"/>
  <c r="AJ5" i="19"/>
  <c r="P5" i="19"/>
  <c r="AA4" i="19"/>
  <c r="P4" i="19"/>
  <c r="AN61" i="5"/>
  <c r="J33" i="4"/>
  <c r="J32" i="4"/>
  <c r="J31" i="4"/>
  <c r="BS11" i="10"/>
  <c r="BS13" i="10"/>
  <c r="BS15" i="10"/>
  <c r="BS17" i="10"/>
  <c r="BS19" i="10"/>
  <c r="BS21" i="10"/>
  <c r="BS23" i="10"/>
  <c r="BS25" i="10"/>
  <c r="BS27" i="10"/>
  <c r="BS31" i="10"/>
  <c r="BS33" i="10"/>
  <c r="BS7" i="10"/>
  <c r="BS9" i="10"/>
  <c r="BN12" i="18"/>
  <c r="BI28" i="5"/>
  <c r="BI25" i="5"/>
  <c r="BI27" i="5"/>
  <c r="BM9" i="18"/>
  <c r="BI46" i="5"/>
  <c r="BI35" i="5"/>
  <c r="BI34" i="5"/>
  <c r="BI33" i="5"/>
  <c r="BI32" i="5"/>
  <c r="BI29" i="5"/>
  <c r="BM4" i="18"/>
  <c r="BM59" i="18"/>
  <c r="BM57" i="18"/>
  <c r="BM8" i="18"/>
  <c r="BM55" i="18"/>
  <c r="BM53" i="18"/>
  <c r="BM52" i="18"/>
  <c r="BM51" i="18"/>
  <c r="BM50" i="18"/>
  <c r="BM49" i="18"/>
  <c r="BM48" i="18"/>
  <c r="BM44" i="18"/>
  <c r="BM43" i="18"/>
  <c r="BM41" i="18"/>
  <c r="BM42" i="18"/>
  <c r="BM39" i="18"/>
  <c r="BM38" i="18"/>
  <c r="BM37" i="18"/>
  <c r="BM34" i="18"/>
  <c r="BM35" i="18"/>
  <c r="BM33" i="18"/>
  <c r="BM30" i="18"/>
  <c r="BM28" i="18"/>
  <c r="BM24" i="18"/>
  <c r="BM21" i="18"/>
  <c r="BM29" i="18"/>
  <c r="BM18" i="18"/>
  <c r="BM27" i="18"/>
  <c r="BM26" i="18"/>
  <c r="BM15" i="18"/>
  <c r="BM13" i="18"/>
  <c r="BM17" i="18"/>
  <c r="BM25" i="18"/>
  <c r="BM23" i="18"/>
  <c r="BM22" i="18"/>
  <c r="BM20" i="18"/>
  <c r="BM19" i="18"/>
  <c r="BM16" i="18"/>
  <c r="BM14" i="18"/>
  <c r="BM12" i="18"/>
  <c r="AR60" i="18"/>
  <c r="BD59" i="18"/>
  <c r="AZ59" i="18"/>
  <c r="AV59" i="18"/>
  <c r="AR59" i="18"/>
  <c r="AR58" i="18"/>
  <c r="BD57" i="18"/>
  <c r="AZ57" i="18"/>
  <c r="AV57" i="18"/>
  <c r="AR57" i="18"/>
  <c r="AR56" i="18"/>
  <c r="BD55" i="18"/>
  <c r="AZ55" i="18"/>
  <c r="AV55" i="18"/>
  <c r="AR55" i="18"/>
  <c r="X51" i="18"/>
  <c r="K51" i="18"/>
  <c r="D51" i="18"/>
  <c r="X47" i="18"/>
  <c r="AR46" i="18"/>
  <c r="X46" i="18"/>
  <c r="AR45" i="18"/>
  <c r="AR41" i="18"/>
  <c r="AR38" i="18"/>
  <c r="X38" i="18"/>
  <c r="AR37" i="18"/>
  <c r="AR34" i="18"/>
  <c r="X34" i="18"/>
  <c r="AR33" i="18"/>
  <c r="P30" i="18"/>
  <c r="P28" i="18"/>
  <c r="P27" i="18"/>
  <c r="Q26" i="18"/>
  <c r="Q25" i="18"/>
  <c r="Q24" i="18"/>
  <c r="Q23" i="18"/>
  <c r="AJ22" i="18"/>
  <c r="AG22" i="18"/>
  <c r="P22" i="18"/>
  <c r="P21" i="18"/>
  <c r="AK8" i="18"/>
  <c r="AD8" i="18"/>
  <c r="Z8" i="18"/>
  <c r="AN5" i="18"/>
  <c r="W5" i="18"/>
  <c r="P5" i="18"/>
  <c r="AM4" i="18"/>
  <c r="V4" i="18"/>
  <c r="P4" i="18"/>
  <c r="P18" i="18"/>
  <c r="X16" i="18"/>
  <c r="U16" i="18"/>
  <c r="AG14" i="18"/>
  <c r="U14" i="18"/>
  <c r="AB12" i="18"/>
  <c r="W12" i="18"/>
  <c r="AS8" i="18"/>
  <c r="AO8" i="18"/>
  <c r="P19" i="18"/>
  <c r="P20" i="18"/>
  <c r="X42" i="18"/>
  <c r="AR42" i="18"/>
  <c r="X44" i="18"/>
  <c r="AR43" i="18"/>
  <c r="AR44" i="18"/>
  <c r="BM10" i="18"/>
  <c r="BM6" i="18"/>
  <c r="BM5" i="18"/>
  <c r="BI5" i="5"/>
  <c r="BI9" i="5"/>
  <c r="BI10" i="5"/>
  <c r="BI12" i="5"/>
  <c r="BI13" i="5"/>
  <c r="BI14" i="5"/>
  <c r="BI15" i="5"/>
  <c r="BI21" i="5"/>
  <c r="BI22" i="5"/>
  <c r="BI55" i="5"/>
  <c r="BI56" i="5"/>
  <c r="C28" i="5"/>
  <c r="N8" i="3"/>
  <c r="P7" i="3"/>
  <c r="Q6" i="3"/>
  <c r="P6" i="3"/>
  <c r="AA6" i="3"/>
  <c r="AA7" i="3"/>
  <c r="AB8" i="3"/>
  <c r="AB7" i="3"/>
  <c r="O8" i="3"/>
  <c r="O7" i="3"/>
  <c r="Z8" i="3"/>
  <c r="Y8" i="3"/>
  <c r="X8" i="3"/>
  <c r="W8" i="3"/>
  <c r="V8" i="3"/>
  <c r="U8" i="3"/>
  <c r="M8" i="3"/>
  <c r="L8" i="3"/>
  <c r="K8" i="3"/>
  <c r="J8" i="3"/>
  <c r="Z7" i="3"/>
  <c r="Y7" i="3"/>
  <c r="X7" i="3"/>
  <c r="W7" i="3"/>
  <c r="V7" i="3"/>
  <c r="U7" i="3"/>
  <c r="N7" i="3"/>
  <c r="M7" i="3"/>
  <c r="L7" i="3"/>
  <c r="K7" i="3"/>
  <c r="J7" i="3"/>
  <c r="Z6" i="3"/>
  <c r="Y6" i="3"/>
  <c r="X6" i="3"/>
  <c r="W6" i="3"/>
  <c r="V6" i="3"/>
  <c r="U6" i="3"/>
  <c r="N6" i="3"/>
  <c r="M6" i="3"/>
  <c r="L6" i="3"/>
  <c r="K6" i="3"/>
  <c r="J6" i="3"/>
  <c r="AE5" i="3"/>
  <c r="AD5" i="3"/>
  <c r="AA5" i="3"/>
  <c r="Z5" i="3"/>
  <c r="Y5" i="3"/>
  <c r="X5" i="3"/>
  <c r="W5" i="3"/>
  <c r="V5" i="3"/>
  <c r="U5" i="3"/>
  <c r="Q5" i="3"/>
  <c r="P5" i="3"/>
  <c r="M5" i="3"/>
  <c r="K5" i="3"/>
  <c r="J5" i="3"/>
  <c r="BM65" i="18" l="1"/>
  <c r="BN1" i="20"/>
  <c r="BN65" i="20" s="1"/>
  <c r="BM1" i="19"/>
  <c r="BM57" i="19" s="1"/>
  <c r="BH3" i="5"/>
  <c r="A2" i="10"/>
  <c r="BI62" i="5" l="1"/>
  <c r="BI61" i="5"/>
  <c r="AL61" i="5"/>
  <c r="AI61" i="5"/>
  <c r="R62" i="5"/>
  <c r="AF61" i="5"/>
  <c r="AC61" i="5"/>
  <c r="R61" i="5"/>
  <c r="BE55" i="5"/>
  <c r="B17" i="5"/>
  <c r="A1" i="5"/>
  <c r="AQ55" i="5"/>
  <c r="C3" i="10"/>
  <c r="T3" i="10"/>
  <c r="X29" i="5"/>
  <c r="C43" i="5"/>
  <c r="N29" i="5"/>
  <c r="R29" i="5"/>
  <c r="BN14" i="18"/>
  <c r="C37" i="5"/>
  <c r="C40" i="5"/>
  <c r="AJ8" i="3" l="1"/>
  <c r="AJ5" i="3"/>
  <c r="AJ6" i="3"/>
  <c r="AJ7" i="3"/>
  <c r="E29" i="10"/>
  <c r="BR29" i="10" s="1"/>
  <c r="F1" i="10"/>
  <c r="V1" i="10"/>
  <c r="AK1" i="10"/>
  <c r="J1" i="10"/>
  <c r="X1" i="10"/>
  <c r="AL1" i="10"/>
  <c r="AZ1" i="10"/>
  <c r="BN1" i="10"/>
  <c r="K1" i="10"/>
  <c r="Y1" i="10"/>
  <c r="AM1" i="10"/>
  <c r="BA1" i="10"/>
  <c r="BO1" i="10"/>
  <c r="BO4" i="10" s="1"/>
  <c r="L1" i="10"/>
  <c r="Z1" i="10"/>
  <c r="Z4" i="10" s="1"/>
  <c r="AN1" i="10"/>
  <c r="BB1" i="10"/>
  <c r="M1" i="10"/>
  <c r="AA1" i="10"/>
  <c r="AO1" i="10"/>
  <c r="BC1" i="10"/>
  <c r="N1" i="10"/>
  <c r="AB1" i="10"/>
  <c r="AP1" i="10"/>
  <c r="BD1" i="10"/>
  <c r="O1" i="10"/>
  <c r="AC1" i="10"/>
  <c r="AQ1" i="10"/>
  <c r="BE1" i="10"/>
  <c r="AE1" i="10"/>
  <c r="BG1" i="10"/>
  <c r="R1" i="10"/>
  <c r="AF1" i="10"/>
  <c r="BH1" i="10"/>
  <c r="AG1" i="10"/>
  <c r="T1" i="10"/>
  <c r="AV1" i="10"/>
  <c r="BJ1" i="10"/>
  <c r="G1" i="10"/>
  <c r="AI1" i="10"/>
  <c r="BK1" i="10"/>
  <c r="H1" i="10"/>
  <c r="AX1" i="10"/>
  <c r="I1" i="10"/>
  <c r="BM1" i="10"/>
  <c r="P1" i="10"/>
  <c r="AD1" i="10"/>
  <c r="AR1" i="10"/>
  <c r="BF1" i="10"/>
  <c r="Q1" i="10"/>
  <c r="AS1" i="10"/>
  <c r="AT1" i="10"/>
  <c r="AT4" i="10" s="1"/>
  <c r="S1" i="10"/>
  <c r="AU1" i="10"/>
  <c r="BI1" i="10"/>
  <c r="AH1" i="10"/>
  <c r="U1" i="10"/>
  <c r="AW1" i="10"/>
  <c r="AJ1" i="10"/>
  <c r="BL1" i="10"/>
  <c r="W1" i="10"/>
  <c r="AY1" i="10"/>
  <c r="AU3" i="10"/>
  <c r="C5" i="10"/>
  <c r="BR5" i="10" s="1"/>
  <c r="C26" i="5"/>
  <c r="C25" i="5"/>
  <c r="C24" i="5"/>
  <c r="BN51" i="18"/>
  <c r="BN50" i="18"/>
  <c r="BN47" i="18"/>
  <c r="BN46" i="18"/>
  <c r="BN45" i="18"/>
  <c r="BN43" i="18"/>
  <c r="BN41" i="18"/>
  <c r="BN37" i="18"/>
  <c r="BN33" i="18"/>
  <c r="BN44" i="18"/>
  <c r="BN42" i="18"/>
  <c r="BN38" i="18"/>
  <c r="BN34" i="18"/>
  <c r="BN28" i="18"/>
  <c r="BN22" i="18"/>
  <c r="BN27" i="18"/>
  <c r="BN20" i="18"/>
  <c r="BN18" i="18"/>
  <c r="BN16" i="18"/>
  <c r="Q46" i="5"/>
  <c r="BS5" i="10" l="1"/>
  <c r="BS29" i="10"/>
  <c r="BI23" i="5"/>
  <c r="BM1" i="18"/>
  <c r="F4" i="10"/>
  <c r="BP7" i="10"/>
  <c r="BP5" i="10"/>
  <c r="BP9" i="10"/>
  <c r="BP11" i="10"/>
  <c r="BP13" i="10"/>
  <c r="BP15" i="10"/>
  <c r="BP17" i="10"/>
  <c r="BP19" i="10"/>
  <c r="BP21" i="10"/>
  <c r="BP23" i="10"/>
  <c r="BP25" i="10"/>
  <c r="BP31" i="10"/>
  <c r="BP33" i="10"/>
  <c r="BP27" i="10"/>
  <c r="BP29" i="10"/>
  <c r="BD4" i="10"/>
  <c r="BI4" i="10"/>
  <c r="AY4" i="10"/>
  <c r="AO4" i="10"/>
  <c r="AE4" i="10"/>
  <c r="U4" i="10"/>
  <c r="AJ4" i="10"/>
  <c r="P4" i="10"/>
  <c r="K4" i="10"/>
  <c r="AR58" i="5"/>
  <c r="D47" i="5"/>
  <c r="I33" i="4"/>
  <c r="H33" i="4"/>
  <c r="G33" i="4"/>
  <c r="I32" i="4"/>
  <c r="H32" i="4"/>
  <c r="G32" i="4"/>
  <c r="I31" i="4"/>
  <c r="H31" i="4"/>
  <c r="G31" i="4"/>
  <c r="F33" i="4"/>
  <c r="F32" i="4"/>
  <c r="F31" i="4"/>
  <c r="BR2" i="10" l="1"/>
  <c r="BE56" i="5"/>
  <c r="BI1" i="5" s="1"/>
  <c r="BI64" i="5" s="1"/>
  <c r="N3" i="4"/>
  <c r="N4" i="4" s="1"/>
  <c r="N5" i="4" s="1"/>
  <c r="N6" i="4" s="1"/>
  <c r="N7" i="4" s="1"/>
  <c r="N8" i="4" s="1"/>
  <c r="O38" i="5"/>
  <c r="J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4" authorId="0" shapeId="0" xr:uid="{0B8469A1-F6C1-469F-B643-875E26CF9D83}">
      <text>
        <r>
          <rPr>
            <sz val="9"/>
            <color indexed="81"/>
            <rFont val="ＭＳ ゴシック"/>
            <family val="3"/>
            <charset val="128"/>
          </rPr>
          <t>※複数棟の場合は、各棟の該当する構造をすべてチェックしてください
※混構造（木造一部鉄骨造など）の場合も、該当する構造をすべてチェックしてください</t>
        </r>
      </text>
    </comment>
    <comment ref="AR54" authorId="0" shapeId="0" xr:uid="{C8614B4B-716E-4BB7-87FF-F84C5CBF72D3}">
      <text>
        <r>
          <rPr>
            <sz val="9"/>
            <color indexed="81"/>
            <rFont val="MS P ゴシック"/>
            <family val="3"/>
            <charset val="128"/>
          </rPr>
          <t>複数選択可</t>
        </r>
      </text>
    </comment>
    <comment ref="X55" authorId="0" shapeId="0" xr:uid="{77BFD74D-4233-4691-8CD4-3CCBECA6867A}">
      <text>
        <r>
          <rPr>
            <sz val="9"/>
            <color indexed="81"/>
            <rFont val="MS P ゴシック"/>
            <family val="3"/>
            <charset val="128"/>
          </rPr>
          <t>基礎・躯体・擁壁・側溝などのコンクリート構造物・製品等</t>
        </r>
      </text>
    </comment>
    <comment ref="X57" authorId="0" shapeId="0" xr:uid="{91BC1E6B-ECF7-45BB-842D-2C758934957F}">
      <text>
        <r>
          <rPr>
            <sz val="9"/>
            <color indexed="81"/>
            <rFont val="MS P ゴシック"/>
            <family val="3"/>
            <charset val="128"/>
          </rPr>
          <t>アスファルト舗装等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45" authorId="0" shapeId="0" xr:uid="{FBE79E5D-3846-4B94-A7E8-684941831C24}">
      <text>
        <r>
          <rPr>
            <sz val="9"/>
            <color indexed="81"/>
            <rFont val="MS P ゴシック"/>
            <family val="3"/>
            <charset val="128"/>
          </rPr>
          <t>複数選択可</t>
        </r>
      </text>
    </comment>
    <comment ref="X47" authorId="0" shapeId="0" xr:uid="{505DD213-88C5-4514-9D03-B78DA17FEA17}">
      <text>
        <r>
          <rPr>
            <sz val="9"/>
            <color indexed="81"/>
            <rFont val="MS P ゴシック"/>
            <family val="3"/>
            <charset val="128"/>
          </rPr>
          <t>基礎・躯体・擁壁・側溝などのコンクリート構造物・製品等</t>
        </r>
      </text>
    </comment>
    <comment ref="X49" authorId="0" shapeId="0" xr:uid="{745E7CA8-ACD9-46AA-A194-02671CFE360D}">
      <text>
        <r>
          <rPr>
            <sz val="9"/>
            <color indexed="81"/>
            <rFont val="MS P ゴシック"/>
            <family val="3"/>
            <charset val="128"/>
          </rPr>
          <t>アスファルト舗装等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53" authorId="0" shapeId="0" xr:uid="{29BBDD51-8E4E-4771-B018-04E5F4503846}">
      <text>
        <r>
          <rPr>
            <sz val="9"/>
            <color indexed="81"/>
            <rFont val="MS P ゴシック"/>
            <family val="3"/>
            <charset val="128"/>
          </rPr>
          <t>複数選択可</t>
        </r>
      </text>
    </comment>
    <comment ref="X55" authorId="0" shapeId="0" xr:uid="{EAA081C1-DCE2-459F-A06A-4A8499D43BCD}">
      <text>
        <r>
          <rPr>
            <sz val="9"/>
            <color indexed="81"/>
            <rFont val="MS P ゴシック"/>
            <family val="3"/>
            <charset val="128"/>
          </rPr>
          <t>基礎・躯体・擁壁・側溝などのコンクリート構造物・製品等</t>
        </r>
      </text>
    </comment>
    <comment ref="X57" authorId="0" shapeId="0" xr:uid="{F4442E2B-F239-4EC1-AA01-2B44FE66ED3C}">
      <text>
        <r>
          <rPr>
            <sz val="9"/>
            <color indexed="81"/>
            <rFont val="MS P ゴシック"/>
            <family val="3"/>
            <charset val="128"/>
          </rPr>
          <t>アスファルト舗装等</t>
        </r>
      </text>
    </comment>
  </commentList>
</comments>
</file>

<file path=xl/sharedStrings.xml><?xml version="1.0" encoding="utf-8"?>
<sst xmlns="http://schemas.openxmlformats.org/spreadsheetml/2006/main" count="974" uniqueCount="494">
  <si>
    <t>年</t>
    <rPh sb="0" eb="1">
      <t>ネン</t>
    </rPh>
    <phoneticPr fontId="3"/>
  </si>
  <si>
    <t>月</t>
    <rPh sb="0" eb="1">
      <t>ガツ</t>
    </rPh>
    <phoneticPr fontId="3"/>
  </si>
  <si>
    <t>日</t>
    <rPh sb="0" eb="1">
      <t>ヒ</t>
    </rPh>
    <phoneticPr fontId="3"/>
  </si>
  <si>
    <t>岐阜県知事</t>
    <rPh sb="0" eb="2">
      <t>ギフ</t>
    </rPh>
    <rPh sb="2" eb="5">
      <t>ケンチジ</t>
    </rPh>
    <phoneticPr fontId="3"/>
  </si>
  <si>
    <t>令和</t>
    <rPh sb="0" eb="2">
      <t>レイワ</t>
    </rPh>
    <phoneticPr fontId="2"/>
  </si>
  <si>
    <t>高山市</t>
    <rPh sb="0" eb="3">
      <t>タカヤマシ</t>
    </rPh>
    <phoneticPr fontId="2"/>
  </si>
  <si>
    <t>多治見市</t>
    <rPh sb="0" eb="4">
      <t>タジミシ</t>
    </rPh>
    <phoneticPr fontId="2"/>
  </si>
  <si>
    <t>関市</t>
    <rPh sb="0" eb="2">
      <t>セキシ</t>
    </rPh>
    <phoneticPr fontId="2"/>
  </si>
  <si>
    <t>中津川市</t>
    <rPh sb="0" eb="4">
      <t>ナカツガワシ</t>
    </rPh>
    <phoneticPr fontId="2"/>
  </si>
  <si>
    <t>美濃市</t>
    <rPh sb="0" eb="3">
      <t>ミノシ</t>
    </rPh>
    <phoneticPr fontId="2"/>
  </si>
  <si>
    <t>瑞浪市</t>
    <rPh sb="0" eb="3">
      <t>ミズナミシ</t>
    </rPh>
    <phoneticPr fontId="2"/>
  </si>
  <si>
    <t>羽島市</t>
    <rPh sb="0" eb="2">
      <t>ハシマ</t>
    </rPh>
    <rPh sb="2" eb="3">
      <t>シ</t>
    </rPh>
    <phoneticPr fontId="2"/>
  </si>
  <si>
    <t>恵那市</t>
    <rPh sb="0" eb="3">
      <t>エナシ</t>
    </rPh>
    <phoneticPr fontId="2"/>
  </si>
  <si>
    <t>美濃加茂市</t>
    <rPh sb="0" eb="5">
      <t>ミノカモシ</t>
    </rPh>
    <phoneticPr fontId="2"/>
  </si>
  <si>
    <t>土岐市</t>
    <rPh sb="0" eb="3">
      <t>トキシ</t>
    </rPh>
    <phoneticPr fontId="2"/>
  </si>
  <si>
    <t>可児市</t>
    <rPh sb="0" eb="3">
      <t>カニシ</t>
    </rPh>
    <phoneticPr fontId="2"/>
  </si>
  <si>
    <t>山県市</t>
    <rPh sb="0" eb="3">
      <t>ヤマガタシ</t>
    </rPh>
    <phoneticPr fontId="2"/>
  </si>
  <si>
    <t>瑞穂市</t>
    <rPh sb="0" eb="3">
      <t>ミズホシ</t>
    </rPh>
    <phoneticPr fontId="2"/>
  </si>
  <si>
    <t>飛騨市</t>
    <rPh sb="0" eb="3">
      <t>ヒダシ</t>
    </rPh>
    <phoneticPr fontId="2"/>
  </si>
  <si>
    <t>本巣市</t>
    <rPh sb="0" eb="3">
      <t>モトスシ</t>
    </rPh>
    <phoneticPr fontId="2"/>
  </si>
  <si>
    <t>郡上市</t>
    <rPh sb="0" eb="3">
      <t>グジョウシ</t>
    </rPh>
    <phoneticPr fontId="2"/>
  </si>
  <si>
    <t>下呂市</t>
    <rPh sb="0" eb="3">
      <t>ゲロシ</t>
    </rPh>
    <phoneticPr fontId="2"/>
  </si>
  <si>
    <t>海津市</t>
    <rPh sb="0" eb="3">
      <t>カイヅシ</t>
    </rPh>
    <phoneticPr fontId="2"/>
  </si>
  <si>
    <t>羽島郡岐南町</t>
    <rPh sb="0" eb="3">
      <t>ハシマグン</t>
    </rPh>
    <rPh sb="3" eb="6">
      <t>ギナンチョウ</t>
    </rPh>
    <phoneticPr fontId="2"/>
  </si>
  <si>
    <t>羽島郡笠松町</t>
    <rPh sb="0" eb="3">
      <t>ハシマグン</t>
    </rPh>
    <rPh sb="3" eb="5">
      <t>カサマツ</t>
    </rPh>
    <rPh sb="5" eb="6">
      <t>チョウ</t>
    </rPh>
    <phoneticPr fontId="2"/>
  </si>
  <si>
    <t>養老郡養老町</t>
    <rPh sb="0" eb="3">
      <t>ヨウロウグン</t>
    </rPh>
    <rPh sb="3" eb="6">
      <t>ヨウロウチョウ</t>
    </rPh>
    <phoneticPr fontId="2"/>
  </si>
  <si>
    <t>不破郡垂井町</t>
    <rPh sb="0" eb="3">
      <t>フワグン</t>
    </rPh>
    <rPh sb="3" eb="6">
      <t>タルイマチ</t>
    </rPh>
    <phoneticPr fontId="2"/>
  </si>
  <si>
    <t>安八郡神戸町</t>
    <rPh sb="0" eb="3">
      <t>アンパチグン</t>
    </rPh>
    <rPh sb="3" eb="5">
      <t>ゴウド</t>
    </rPh>
    <rPh sb="5" eb="6">
      <t>マチ</t>
    </rPh>
    <phoneticPr fontId="2"/>
  </si>
  <si>
    <t>安八郡輪之内町</t>
    <rPh sb="0" eb="3">
      <t>アンパチグン</t>
    </rPh>
    <rPh sb="3" eb="6">
      <t>ワノウチ</t>
    </rPh>
    <rPh sb="6" eb="7">
      <t>マチ</t>
    </rPh>
    <phoneticPr fontId="2"/>
  </si>
  <si>
    <t>安八郡安八町</t>
    <rPh sb="0" eb="3">
      <t>アンパチグン</t>
    </rPh>
    <rPh sb="3" eb="5">
      <t>アンパチ</t>
    </rPh>
    <rPh sb="5" eb="6">
      <t>マチ</t>
    </rPh>
    <phoneticPr fontId="2"/>
  </si>
  <si>
    <t>揖斐郡大野町</t>
    <rPh sb="0" eb="3">
      <t>イビグン</t>
    </rPh>
    <rPh sb="3" eb="6">
      <t>オオノマチ</t>
    </rPh>
    <phoneticPr fontId="2"/>
  </si>
  <si>
    <t>揖斐郡池田町</t>
    <rPh sb="0" eb="3">
      <t>イビグン</t>
    </rPh>
    <rPh sb="3" eb="5">
      <t>イケダ</t>
    </rPh>
    <rPh sb="5" eb="6">
      <t>マチ</t>
    </rPh>
    <phoneticPr fontId="2"/>
  </si>
  <si>
    <t>本巣郡北方町</t>
    <rPh sb="0" eb="3">
      <t>モトスグン</t>
    </rPh>
    <rPh sb="3" eb="5">
      <t>キタガタ</t>
    </rPh>
    <rPh sb="5" eb="6">
      <t>チョウ</t>
    </rPh>
    <phoneticPr fontId="2"/>
  </si>
  <si>
    <t>加茂郡坂祝町</t>
    <rPh sb="0" eb="3">
      <t>カモグン</t>
    </rPh>
    <rPh sb="3" eb="6">
      <t>サカホギマチ</t>
    </rPh>
    <phoneticPr fontId="2"/>
  </si>
  <si>
    <t>加茂郡富加町</t>
    <rPh sb="0" eb="3">
      <t>カモグン</t>
    </rPh>
    <rPh sb="3" eb="6">
      <t>トミカマチ</t>
    </rPh>
    <phoneticPr fontId="2"/>
  </si>
  <si>
    <t>加茂郡川辺町</t>
    <rPh sb="0" eb="3">
      <t>カモグン</t>
    </rPh>
    <rPh sb="3" eb="5">
      <t>カワベ</t>
    </rPh>
    <rPh sb="5" eb="6">
      <t>マチ</t>
    </rPh>
    <phoneticPr fontId="2"/>
  </si>
  <si>
    <t>加茂郡七宗町</t>
    <rPh sb="0" eb="3">
      <t>カモグン</t>
    </rPh>
    <rPh sb="3" eb="4">
      <t>ナナ</t>
    </rPh>
    <rPh sb="4" eb="5">
      <t>ムネ</t>
    </rPh>
    <rPh sb="5" eb="6">
      <t>マチ</t>
    </rPh>
    <phoneticPr fontId="2"/>
  </si>
  <si>
    <t>加茂郡八百津町</t>
    <rPh sb="0" eb="3">
      <t>カモグン</t>
    </rPh>
    <rPh sb="3" eb="6">
      <t>ヤオツ</t>
    </rPh>
    <rPh sb="6" eb="7">
      <t>マチ</t>
    </rPh>
    <phoneticPr fontId="2"/>
  </si>
  <si>
    <t>加茂郡白川町</t>
    <rPh sb="0" eb="3">
      <t>カモグン</t>
    </rPh>
    <rPh sb="3" eb="5">
      <t>シラカワ</t>
    </rPh>
    <rPh sb="5" eb="6">
      <t>マチ</t>
    </rPh>
    <phoneticPr fontId="2"/>
  </si>
  <si>
    <t>加茂郡東白川村</t>
    <rPh sb="0" eb="3">
      <t>カモグン</t>
    </rPh>
    <rPh sb="3" eb="4">
      <t>ヒガシ</t>
    </rPh>
    <rPh sb="4" eb="6">
      <t>シラカワ</t>
    </rPh>
    <rPh sb="6" eb="7">
      <t>ムラ</t>
    </rPh>
    <phoneticPr fontId="2"/>
  </si>
  <si>
    <t>可児郡御嵩町</t>
    <rPh sb="0" eb="3">
      <t>カニグン</t>
    </rPh>
    <rPh sb="3" eb="5">
      <t>ミタケ</t>
    </rPh>
    <rPh sb="5" eb="6">
      <t>マチ</t>
    </rPh>
    <phoneticPr fontId="2"/>
  </si>
  <si>
    <t>大野郡白川村</t>
    <rPh sb="0" eb="3">
      <t>オオノグン</t>
    </rPh>
    <rPh sb="3" eb="5">
      <t>シラカワ</t>
    </rPh>
    <rPh sb="5" eb="6">
      <t>ムラ</t>
    </rPh>
    <phoneticPr fontId="2"/>
  </si>
  <si>
    <t>000-0000</t>
    <phoneticPr fontId="2"/>
  </si>
  <si>
    <t>プルダウンリスト</t>
    <phoneticPr fontId="2"/>
  </si>
  <si>
    <t>市町村名</t>
    <rPh sb="0" eb="4">
      <t>シチョウソンメイ</t>
    </rPh>
    <phoneticPr fontId="2"/>
  </si>
  <si>
    <t>年</t>
    <rPh sb="0" eb="1">
      <t>ネン</t>
    </rPh>
    <phoneticPr fontId="2"/>
  </si>
  <si>
    <t>月</t>
    <rPh sb="0" eb="1">
      <t>ガツ</t>
    </rPh>
    <phoneticPr fontId="2"/>
  </si>
  <si>
    <t>年号</t>
    <rPh sb="0" eb="2">
      <t>ネンゴウ</t>
    </rPh>
    <phoneticPr fontId="2"/>
  </si>
  <si>
    <t>宛先</t>
    <rPh sb="0" eb="2">
      <t>アテサキ</t>
    </rPh>
    <phoneticPr fontId="2"/>
  </si>
  <si>
    <t>建築物</t>
    <rPh sb="0" eb="3">
      <t>ケンチクブツ</t>
    </rPh>
    <phoneticPr fontId="2"/>
  </si>
  <si>
    <t>日</t>
    <rPh sb="0" eb="1">
      <t>ニチ</t>
    </rPh>
    <phoneticPr fontId="2"/>
  </si>
  <si>
    <t>氏名</t>
    <rPh sb="0" eb="2">
      <t>シメイ</t>
    </rPh>
    <phoneticPr fontId="2"/>
  </si>
  <si>
    <t>岐阜県知事　殿</t>
    <rPh sb="0" eb="5">
      <t>ギフケンチジ</t>
    </rPh>
    <rPh sb="6" eb="7">
      <t>ドノ</t>
    </rPh>
    <phoneticPr fontId="2"/>
  </si>
  <si>
    <t>フリガナ</t>
    <phoneticPr fontId="2"/>
  </si>
  <si>
    <t>）</t>
    <phoneticPr fontId="2"/>
  </si>
  <si>
    <t>（転居予定先）</t>
    <phoneticPr fontId="2"/>
  </si>
  <si>
    <t>発注者又は自主施工者の氏名</t>
    <phoneticPr fontId="2"/>
  </si>
  <si>
    <t>１．工事の概要</t>
  </si>
  <si>
    <t>①工事の名称</t>
    <phoneticPr fontId="2"/>
  </si>
  <si>
    <t>②工事の場所　</t>
    <phoneticPr fontId="2"/>
  </si>
  <si>
    <t>③工事の種類及び規模</t>
    <phoneticPr fontId="2"/>
  </si>
  <si>
    <t>建築物に係る解体工事</t>
    <phoneticPr fontId="2"/>
  </si>
  <si>
    <t>建築物に係る新築又は増築の工事</t>
  </si>
  <si>
    <t>建築物に係る新築工事等であって新築又は増築の工事に該当しないもの　</t>
    <phoneticPr fontId="2"/>
  </si>
  <si>
    <t>建築物以外のものに係る解体工事又は新築工事等</t>
    <phoneticPr fontId="2"/>
  </si>
  <si>
    <t>用途</t>
    <rPh sb="0" eb="2">
      <t>ヨウト</t>
    </rPh>
    <phoneticPr fontId="2"/>
  </si>
  <si>
    <t>階数</t>
    <rPh sb="0" eb="2">
      <t>カイスウ</t>
    </rPh>
    <phoneticPr fontId="2"/>
  </si>
  <si>
    <t>工事対象床面積の合計</t>
    <rPh sb="0" eb="7">
      <t>コウジタイショウユカメンセキ</t>
    </rPh>
    <rPh sb="8" eb="10">
      <t>ゴウケイ</t>
    </rPh>
    <phoneticPr fontId="2"/>
  </si>
  <si>
    <t>㎡</t>
    <phoneticPr fontId="2"/>
  </si>
  <si>
    <t>④請負・自主施工の別</t>
    <phoneticPr fontId="2"/>
  </si>
  <si>
    <t>請負代金</t>
    <rPh sb="0" eb="4">
      <t>ウケオイダイキン</t>
    </rPh>
    <phoneticPr fontId="2"/>
  </si>
  <si>
    <t>万円</t>
    <rPh sb="0" eb="2">
      <t>マンエン</t>
    </rPh>
    <phoneticPr fontId="2"/>
  </si>
  <si>
    <t>〈市町村名〉</t>
    <phoneticPr fontId="2"/>
  </si>
  <si>
    <t>○○住宅解体工事</t>
    <phoneticPr fontId="2"/>
  </si>
  <si>
    <t>記</t>
    <phoneticPr fontId="2"/>
  </si>
  <si>
    <t>（法人にあっては商号又は名称及び代表者の氏名）</t>
    <phoneticPr fontId="2"/>
  </si>
  <si>
    <t>000-000-0000</t>
    <phoneticPr fontId="2"/>
  </si>
  <si>
    <t>電話番号</t>
    <phoneticPr fontId="2"/>
  </si>
  <si>
    <t>（郵便番号</t>
    <phoneticPr fontId="2"/>
  </si>
  <si>
    <t>〈法人の場合〉○○株式会社　代表取締役　岐阜　太郎
〈個人の場合〉岐阜　太郎</t>
    <phoneticPr fontId="2"/>
  </si>
  <si>
    <t>000-0000</t>
  </si>
  <si>
    <t>○○県△▽市●○3-4-5</t>
    <phoneticPr fontId="2"/>
  </si>
  <si>
    <t>■■県○○市○○▽1111</t>
    <phoneticPr fontId="2"/>
  </si>
  <si>
    <t xml:space="preserve">住所 </t>
    <rPh sb="0" eb="2">
      <t>ジュウショ</t>
    </rPh>
    <phoneticPr fontId="2"/>
  </si>
  <si>
    <t>（Ａ４）</t>
    <phoneticPr fontId="2"/>
  </si>
  <si>
    <t>２．元請業者（請負契約によらないで自ら施工する場合は記載不要）</t>
    <rPh sb="2" eb="6">
      <t>モトウケギョウシャ</t>
    </rPh>
    <phoneticPr fontId="2"/>
  </si>
  <si>
    <r>
      <t>①氏名</t>
    </r>
    <r>
      <rPr>
        <sz val="8"/>
        <rFont val="ＭＳ 明朝"/>
        <family val="1"/>
        <charset val="128"/>
      </rPr>
      <t>（法人にあっては商号又は名称及び代表者の氏名）</t>
    </r>
    <rPh sb="1" eb="3">
      <t>シメイ</t>
    </rPh>
    <phoneticPr fontId="2"/>
  </si>
  <si>
    <t>有限会社○×工業　代表取締役　岐阜　次郎</t>
    <rPh sb="0" eb="4">
      <t>ユウゲンガイシャ</t>
    </rPh>
    <rPh sb="6" eb="8">
      <t>コウギョウ</t>
    </rPh>
    <rPh sb="18" eb="20">
      <t>ジロウ</t>
    </rPh>
    <phoneticPr fontId="2"/>
  </si>
  <si>
    <t>ユウゲンガイシャマルバツコウギョウ　ダイヒョウトリシマリヤク　ギフ　ジロウ</t>
    <phoneticPr fontId="2"/>
  </si>
  <si>
    <t>②住所</t>
    <rPh sb="1" eb="3">
      <t>ジュウショ</t>
    </rPh>
    <phoneticPr fontId="2"/>
  </si>
  <si>
    <t>③許可番号（登録番号）</t>
    <rPh sb="1" eb="5">
      <t>キョカバンゴウ</t>
    </rPh>
    <rPh sb="6" eb="10">
      <t>トウロクバンゴウ</t>
    </rPh>
    <phoneticPr fontId="2"/>
  </si>
  <si>
    <t>技術管理者氏名</t>
    <phoneticPr fontId="2"/>
  </si>
  <si>
    <t>建設業の場合</t>
    <phoneticPr fontId="2"/>
  </si>
  <si>
    <t>解体工事業の場合</t>
    <phoneticPr fontId="2"/>
  </si>
  <si>
    <t>３．対象建設工事の元請業者から法第12条第１項の規定による説明を受けた年月日</t>
    <phoneticPr fontId="2"/>
  </si>
  <si>
    <t>（請負契約によらないで自ら施工する場合は記載不要）</t>
    <phoneticPr fontId="2"/>
  </si>
  <si>
    <t>４．分別解体等の計画等</t>
  </si>
  <si>
    <t>建築物に係る解体工事については別表１</t>
    <phoneticPr fontId="2"/>
  </si>
  <si>
    <t>建築物に係る新築工事等については別表２</t>
    <phoneticPr fontId="2"/>
  </si>
  <si>
    <t>建築物以外のものに係る解体工事又は新築工事等については別表３</t>
    <phoneticPr fontId="2"/>
  </si>
  <si>
    <t>により記載すること。</t>
    <phoneticPr fontId="2"/>
  </si>
  <si>
    <t>５．工程の概要</t>
    <phoneticPr fontId="2"/>
  </si>
  <si>
    <t>（工事完了予定日）</t>
  </si>
  <si>
    <t>（できるだけ図面、表等を利用することとし、記載することができないときは、「別紙のとおり」と記載し、別紙を添付すること。）</t>
  </si>
  <si>
    <t>（注意）</t>
    <phoneticPr fontId="2"/>
  </si>
  <si>
    <t>１　□欄には、該当箇所に「レ」を付すこと。</t>
  </si>
  <si>
    <t>２　届出書には、対象建設工事に係る建築物等の設計図又は現状を示す明瞭な写真を添付すること。</t>
    <phoneticPr fontId="2"/>
  </si>
  <si>
    <t>※受付番号</t>
    <phoneticPr fontId="2"/>
  </si>
  <si>
    <t>工程の概要</t>
    <rPh sb="0" eb="2">
      <t>コウテイ</t>
    </rPh>
    <rPh sb="3" eb="5">
      <t>ガイヨウ</t>
    </rPh>
    <phoneticPr fontId="2"/>
  </si>
  <si>
    <t>建設業許可</t>
    <rPh sb="0" eb="3">
      <t>ケンセツギョウ</t>
    </rPh>
    <rPh sb="3" eb="5">
      <t>キョカ</t>
    </rPh>
    <phoneticPr fontId="2"/>
  </si>
  <si>
    <t>国土交通</t>
    <rPh sb="0" eb="4">
      <t>コクドコウツウ</t>
    </rPh>
    <phoneticPr fontId="2"/>
  </si>
  <si>
    <t>北海道</t>
  </si>
  <si>
    <t>滋賀県</t>
  </si>
  <si>
    <t>青森県</t>
  </si>
  <si>
    <t>京都府</t>
  </si>
  <si>
    <t>岩手県</t>
  </si>
  <si>
    <t>大阪府</t>
  </si>
  <si>
    <t>宮城県</t>
  </si>
  <si>
    <t>兵庫県</t>
  </si>
  <si>
    <t>秋田県</t>
  </si>
  <si>
    <t>奈良県</t>
  </si>
  <si>
    <t>山形県</t>
  </si>
  <si>
    <t>和歌山県</t>
  </si>
  <si>
    <t>福島県</t>
  </si>
  <si>
    <t>鳥取県</t>
  </si>
  <si>
    <t>茨城県</t>
  </si>
  <si>
    <t>島根県</t>
  </si>
  <si>
    <t>栃木県</t>
  </si>
  <si>
    <t>岡山県</t>
  </si>
  <si>
    <t>群馬県</t>
  </si>
  <si>
    <t>広島県</t>
  </si>
  <si>
    <t>埼玉県</t>
  </si>
  <si>
    <t>山口県</t>
  </si>
  <si>
    <t>千葉県</t>
  </si>
  <si>
    <t>徳島県</t>
  </si>
  <si>
    <t>東京都</t>
  </si>
  <si>
    <t>香川県</t>
  </si>
  <si>
    <t>神奈川県</t>
  </si>
  <si>
    <t>愛媛県</t>
  </si>
  <si>
    <t>新潟県</t>
  </si>
  <si>
    <t>高知県</t>
  </si>
  <si>
    <t>山梨県</t>
  </si>
  <si>
    <t>福岡県</t>
  </si>
  <si>
    <t>長野県</t>
  </si>
  <si>
    <t>佐賀県</t>
  </si>
  <si>
    <t>富山県</t>
  </si>
  <si>
    <t>長崎県</t>
  </si>
  <si>
    <t>石川県</t>
  </si>
  <si>
    <t>熊本県</t>
  </si>
  <si>
    <t>岐阜県</t>
  </si>
  <si>
    <t>大分県</t>
  </si>
  <si>
    <t>静岡県</t>
  </si>
  <si>
    <t>宮崎県</t>
  </si>
  <si>
    <t>愛知県</t>
  </si>
  <si>
    <t>鹿児島県</t>
  </si>
  <si>
    <t>三重県</t>
  </si>
  <si>
    <t>沖縄県</t>
  </si>
  <si>
    <t>福井県</t>
  </si>
  <si>
    <t>建設業許可</t>
    <phoneticPr fontId="2"/>
  </si>
  <si>
    <t>建設業許可業種</t>
    <rPh sb="0" eb="7">
      <t>ケンセツギョウキョカギョウシュ</t>
    </rPh>
    <phoneticPr fontId="2"/>
  </si>
  <si>
    <t>（</t>
    <phoneticPr fontId="2"/>
  </si>
  <si>
    <t>－</t>
    <phoneticPr fontId="2"/>
  </si>
  <si>
    <t>）</t>
    <phoneticPr fontId="2"/>
  </si>
  <si>
    <t>号</t>
    <rPh sb="0" eb="1">
      <t>ゴウ</t>
    </rPh>
    <phoneticPr fontId="2"/>
  </si>
  <si>
    <t>工事業）</t>
    <rPh sb="0" eb="3">
      <t>コウジギョウ</t>
    </rPh>
    <phoneticPr fontId="2"/>
  </si>
  <si>
    <t>大工</t>
  </si>
  <si>
    <t>左官</t>
  </si>
  <si>
    <t>石</t>
  </si>
  <si>
    <t>屋根</t>
  </si>
  <si>
    <t>電気</t>
  </si>
  <si>
    <t>管</t>
  </si>
  <si>
    <t>タイル・れんが・ブロック</t>
  </si>
  <si>
    <t>鋼構造物</t>
  </si>
  <si>
    <t>鉄筋</t>
  </si>
  <si>
    <t>しゅんせつ</t>
  </si>
  <si>
    <t>板金</t>
  </si>
  <si>
    <t>ガラス</t>
  </si>
  <si>
    <t>塗装</t>
  </si>
  <si>
    <t>防水</t>
  </si>
  <si>
    <t>内装仕上</t>
  </si>
  <si>
    <t>機械器具設置</t>
  </si>
  <si>
    <t>熱絶縁</t>
  </si>
  <si>
    <t>電気通信</t>
  </si>
  <si>
    <t>造園</t>
  </si>
  <si>
    <t>さく井</t>
  </si>
  <si>
    <t>建具</t>
  </si>
  <si>
    <t>水道施設</t>
  </si>
  <si>
    <t>消防施設</t>
  </si>
  <si>
    <t>清掃施設</t>
  </si>
  <si>
    <t>区分</t>
    <rPh sb="0" eb="2">
      <t>クブン</t>
    </rPh>
    <phoneticPr fontId="2"/>
  </si>
  <si>
    <t>般</t>
    <rPh sb="0" eb="1">
      <t>ハン</t>
    </rPh>
    <phoneticPr fontId="2"/>
  </si>
  <si>
    <t>特</t>
    <rPh sb="0" eb="1">
      <t>トク</t>
    </rPh>
    <phoneticPr fontId="2"/>
  </si>
  <si>
    <t>年</t>
    <rPh sb="0" eb="1">
      <t>ネン</t>
    </rPh>
    <phoneticPr fontId="2"/>
  </si>
  <si>
    <t>解体工事業登録</t>
    <phoneticPr fontId="2"/>
  </si>
  <si>
    <t>とび・土工</t>
    <phoneticPr fontId="2"/>
  </si>
  <si>
    <t>舗装</t>
    <rPh sb="0" eb="2">
      <t>ホソウ</t>
    </rPh>
    <phoneticPr fontId="2"/>
  </si>
  <si>
    <t>岐阜県</t>
    <rPh sb="0" eb="3">
      <t>ギフケン</t>
    </rPh>
    <phoneticPr fontId="2"/>
  </si>
  <si>
    <t>知事</t>
    <rPh sb="0" eb="2">
      <t>チジ</t>
    </rPh>
    <phoneticPr fontId="2"/>
  </si>
  <si>
    <t>主任技術者(監理技術者)氏名</t>
    <rPh sb="0" eb="5">
      <t>シュニンギジュツシャ</t>
    </rPh>
    <rPh sb="6" eb="11">
      <t>カンリギジュツシャ</t>
    </rPh>
    <phoneticPr fontId="2"/>
  </si>
  <si>
    <t>届出日</t>
    <rPh sb="0" eb="2">
      <t>トドケデ</t>
    </rPh>
    <rPh sb="2" eb="3">
      <t>ニチ</t>
    </rPh>
    <phoneticPr fontId="2"/>
  </si>
  <si>
    <t>説明日</t>
    <rPh sb="0" eb="2">
      <t>セツメイ</t>
    </rPh>
    <rPh sb="2" eb="3">
      <t>ニチ</t>
    </rPh>
    <phoneticPr fontId="2"/>
  </si>
  <si>
    <t>着手日</t>
    <rPh sb="0" eb="2">
      <t>チャクシュ</t>
    </rPh>
    <rPh sb="2" eb="3">
      <t>ニチ</t>
    </rPh>
    <phoneticPr fontId="2"/>
  </si>
  <si>
    <t>完了日</t>
    <rPh sb="0" eb="2">
      <t>カンリョウ</t>
    </rPh>
    <rPh sb="2" eb="3">
      <t>ニチ</t>
    </rPh>
    <phoneticPr fontId="2"/>
  </si>
  <si>
    <t>コンクリートブロック造</t>
  </si>
  <si>
    <t>別表１</t>
    <rPh sb="0" eb="2">
      <t>ベッピョウ</t>
    </rPh>
    <phoneticPr fontId="2"/>
  </si>
  <si>
    <t>建築物に係る解体工事</t>
    <rPh sb="0" eb="3">
      <t>ケンチクブツ</t>
    </rPh>
    <rPh sb="4" eb="5">
      <t>カカ</t>
    </rPh>
    <rPh sb="6" eb="10">
      <t>カイタイコウジ</t>
    </rPh>
    <phoneticPr fontId="2"/>
  </si>
  <si>
    <t>分別解体等の計画等</t>
    <rPh sb="0" eb="5">
      <t>ブンベツカイタイトウ</t>
    </rPh>
    <rPh sb="6" eb="9">
      <t>ケイカクトウ</t>
    </rPh>
    <phoneticPr fontId="2"/>
  </si>
  <si>
    <t>建築物の構造</t>
    <rPh sb="0" eb="3">
      <t>ケンチクブツ</t>
    </rPh>
    <rPh sb="4" eb="6">
      <t>コウゾウ</t>
    </rPh>
    <phoneticPr fontId="2"/>
  </si>
  <si>
    <t>木造</t>
    <rPh sb="0" eb="2">
      <t>モクゾウ</t>
    </rPh>
    <phoneticPr fontId="2"/>
  </si>
  <si>
    <t>鉄骨造</t>
    <rPh sb="0" eb="3">
      <t>テッコツゾウ</t>
    </rPh>
    <phoneticPr fontId="2"/>
  </si>
  <si>
    <t>その他</t>
    <rPh sb="2" eb="3">
      <t>タ</t>
    </rPh>
    <phoneticPr fontId="2"/>
  </si>
  <si>
    <t>鉄筋コンクリート造</t>
    <phoneticPr fontId="2"/>
  </si>
  <si>
    <t>その他(</t>
    <phoneticPr fontId="2"/>
  </si>
  <si>
    <t>)</t>
  </si>
  <si>
    <t>)</t>
    <phoneticPr fontId="2"/>
  </si>
  <si>
    <t>その他(</t>
    <rPh sb="2" eb="3">
      <t>タ</t>
    </rPh>
    <phoneticPr fontId="2"/>
  </si>
  <si>
    <t>鉄骨鉄筋コンクリート造</t>
    <phoneticPr fontId="2"/>
  </si>
  <si>
    <t>特定建設資材への</t>
    <rPh sb="0" eb="6">
      <t>トクテイケンセツシザイ</t>
    </rPh>
    <phoneticPr fontId="2"/>
  </si>
  <si>
    <t>建築物の状況</t>
    <phoneticPr fontId="2"/>
  </si>
  <si>
    <t>建築物に関する調査の結果</t>
    <rPh sb="0" eb="3">
      <t>ケンチクブツ</t>
    </rPh>
    <rPh sb="4" eb="5">
      <t>カン</t>
    </rPh>
    <rPh sb="7" eb="9">
      <t>チョウサ</t>
    </rPh>
    <rPh sb="10" eb="12">
      <t>ケッカ</t>
    </rPh>
    <phoneticPr fontId="2"/>
  </si>
  <si>
    <t>周辺状況</t>
    <phoneticPr fontId="2"/>
  </si>
  <si>
    <t>築年数</t>
    <rPh sb="0" eb="3">
      <t>チクネンスウ</t>
    </rPh>
    <phoneticPr fontId="2"/>
  </si>
  <si>
    <t>年、棟数</t>
    <rPh sb="0" eb="1">
      <t>ネン</t>
    </rPh>
    <rPh sb="2" eb="4">
      <t>トウスウ</t>
    </rPh>
    <phoneticPr fontId="2"/>
  </si>
  <si>
    <t>棟</t>
    <rPh sb="0" eb="1">
      <t>トウ</t>
    </rPh>
    <phoneticPr fontId="2"/>
  </si>
  <si>
    <t>周辺にある施設</t>
    <rPh sb="0" eb="2">
      <t>シュウヘン</t>
    </rPh>
    <rPh sb="5" eb="7">
      <t>シセツ</t>
    </rPh>
    <phoneticPr fontId="2"/>
  </si>
  <si>
    <t>住宅</t>
    <rPh sb="0" eb="2">
      <t>ジュウタク</t>
    </rPh>
    <phoneticPr fontId="2"/>
  </si>
  <si>
    <t>商業施設</t>
    <rPh sb="0" eb="4">
      <t>ショウギョウシセツ</t>
    </rPh>
    <phoneticPr fontId="2"/>
  </si>
  <si>
    <t>学校</t>
    <rPh sb="0" eb="2">
      <t>ガッコウ</t>
    </rPh>
    <phoneticPr fontId="2"/>
  </si>
  <si>
    <t>病院</t>
    <rPh sb="0" eb="2">
      <t>ビョウイン</t>
    </rPh>
    <phoneticPr fontId="2"/>
  </si>
  <si>
    <t>敷地境界との最短距離　約</t>
    <rPh sb="0" eb="4">
      <t>シキチキョウカイ</t>
    </rPh>
    <rPh sb="6" eb="10">
      <t>サイタンキョリ</t>
    </rPh>
    <rPh sb="11" eb="12">
      <t>ヤク</t>
    </rPh>
    <phoneticPr fontId="2"/>
  </si>
  <si>
    <t>ｍ</t>
    <phoneticPr fontId="2"/>
  </si>
  <si>
    <t>工事着手前に実施する措置の内容</t>
  </si>
  <si>
    <t>作業場所</t>
    <rPh sb="0" eb="4">
      <t>サギョウバショ</t>
    </rPh>
    <phoneticPr fontId="2"/>
  </si>
  <si>
    <t>搬出経路</t>
    <rPh sb="0" eb="4">
      <t>ハンシュツケイロ</t>
    </rPh>
    <phoneticPr fontId="2"/>
  </si>
  <si>
    <t>残存物品</t>
    <rPh sb="0" eb="4">
      <t>ザンゾンブッピン</t>
    </rPh>
    <phoneticPr fontId="2"/>
  </si>
  <si>
    <t>石綿</t>
    <rPh sb="0" eb="2">
      <t>セキメン</t>
    </rPh>
    <phoneticPr fontId="2"/>
  </si>
  <si>
    <t>(大気汚染防止法・安全衛生法石綿則)</t>
    <rPh sb="1" eb="8">
      <t>タイキオセンボウシホウ</t>
    </rPh>
    <rPh sb="9" eb="16">
      <t>アンゼンエイセイホウセキメン</t>
    </rPh>
    <rPh sb="16" eb="17">
      <t>ソク</t>
    </rPh>
    <phoneticPr fontId="2"/>
  </si>
  <si>
    <t>○▲2-3-4</t>
    <phoneticPr fontId="2"/>
  </si>
  <si>
    <t>フロン</t>
    <phoneticPr fontId="2"/>
  </si>
  <si>
    <t>抑制法)</t>
    <phoneticPr fontId="2"/>
  </si>
  <si>
    <t>(フロン排出</t>
    <phoneticPr fontId="2"/>
  </si>
  <si>
    <t>に</t>
  </si>
  <si>
    <t>に</t>
    <phoneticPr fontId="2"/>
  </si>
  <si>
    <t>関する</t>
  </si>
  <si>
    <t>関する</t>
    <phoneticPr fontId="2"/>
  </si>
  <si>
    <t>調査の</t>
  </si>
  <si>
    <t>調査の</t>
    <phoneticPr fontId="2"/>
  </si>
  <si>
    <t>結果</t>
  </si>
  <si>
    <t>結果</t>
    <phoneticPr fontId="2"/>
  </si>
  <si>
    <t>及び</t>
    <rPh sb="0" eb="1">
      <t>オヨ</t>
    </rPh>
    <phoneticPr fontId="2"/>
  </si>
  <si>
    <t>工事</t>
    <rPh sb="0" eb="2">
      <t>コウジ</t>
    </rPh>
    <phoneticPr fontId="2"/>
  </si>
  <si>
    <t>着手前</t>
    <rPh sb="0" eb="3">
      <t>チャクシュマエ</t>
    </rPh>
    <phoneticPr fontId="2"/>
  </si>
  <si>
    <t>に実施</t>
    <rPh sb="1" eb="3">
      <t>ジッシ</t>
    </rPh>
    <phoneticPr fontId="2"/>
  </si>
  <si>
    <t>する</t>
  </si>
  <si>
    <t>措置の</t>
    <rPh sb="0" eb="2">
      <t>ソチ</t>
    </rPh>
    <phoneticPr fontId="2"/>
  </si>
  <si>
    <t>内容</t>
    <rPh sb="0" eb="2">
      <t>ナイヨウ</t>
    </rPh>
    <phoneticPr fontId="2"/>
  </si>
  <si>
    <t>【入力上の注意】</t>
  </si>
  <si>
    <t>・「▼」が表示されるセルは、プルダウンから選択してください。</t>
    <phoneticPr fontId="2"/>
  </si>
  <si>
    <t>・チェックボックスは、該当する項目にチェックを付けてください。</t>
    <phoneticPr fontId="2"/>
  </si>
  <si>
    <t>・入力が完了したセルは、自動的に着色が解除されます。</t>
    <phoneticPr fontId="2"/>
  </si>
  <si>
    <t>・エラーメッセージが表示された場合は、内容を修正してください。</t>
    <phoneticPr fontId="2"/>
  </si>
  <si>
    <t>作業場所</t>
    <rPh sb="0" eb="4">
      <t>サギョウバショ</t>
    </rPh>
    <phoneticPr fontId="2"/>
  </si>
  <si>
    <t>十分</t>
    <rPh sb="0" eb="2">
      <t>ジュウブン</t>
    </rPh>
    <phoneticPr fontId="2"/>
  </si>
  <si>
    <t>不十分</t>
    <rPh sb="0" eb="3">
      <t>フジュウブン</t>
    </rPh>
    <phoneticPr fontId="2"/>
  </si>
  <si>
    <t>・灰色の文字は入力例です。実際の内容を入力してください。</t>
    <phoneticPr fontId="2"/>
  </si>
  <si>
    <t>〈入力例〉隣地使用の承諾済、道路使用許可済</t>
    <phoneticPr fontId="2"/>
  </si>
  <si>
    <t>〈入力例〉交通整理員の常駐を計画、搬出用に２トントラックを準備</t>
    <phoneticPr fontId="2"/>
  </si>
  <si>
    <t>〈入力例〉工事着手までに搬出する</t>
    <phoneticPr fontId="2"/>
  </si>
  <si>
    <t>〈入力例〉飛散防止対策を行う</t>
    <phoneticPr fontId="2"/>
  </si>
  <si>
    <t>〈入力例〉関係法令の届出済、石綿作業主任者を選任済</t>
    <phoneticPr fontId="2"/>
  </si>
  <si>
    <t>〈入力例〉フロン類回収済</t>
    <phoneticPr fontId="2"/>
  </si>
  <si>
    <t>障害物</t>
    <rPh sb="0" eb="3">
      <t>ショウガイブツ</t>
    </rPh>
    <phoneticPr fontId="2"/>
  </si>
  <si>
    <t>通学路</t>
    <rPh sb="0" eb="3">
      <t>ツウガクロ</t>
    </rPh>
    <phoneticPr fontId="2"/>
  </si>
  <si>
    <t>有</t>
    <rPh sb="0" eb="1">
      <t>アリ</t>
    </rPh>
    <phoneticPr fontId="2"/>
  </si>
  <si>
    <t>無</t>
    <rPh sb="0" eb="1">
      <t>ナ</t>
    </rPh>
    <phoneticPr fontId="2"/>
  </si>
  <si>
    <t>有(</t>
    <rPh sb="0" eb="1">
      <t>アリ</t>
    </rPh>
    <phoneticPr fontId="2"/>
  </si>
  <si>
    <t>)</t>
    <phoneticPr fontId="2"/>
  </si>
  <si>
    <t>(</t>
    <phoneticPr fontId="2"/>
  </si>
  <si>
    <r>
      <t>付着物</t>
    </r>
    <r>
      <rPr>
        <sz val="11"/>
        <color theme="1"/>
        <rFont val="ＭＳ 明朝"/>
        <family val="1"/>
        <charset val="128"/>
      </rPr>
      <t>(石綿以外)</t>
    </r>
    <rPh sb="4" eb="8">
      <t>セキメンイガイ</t>
    </rPh>
    <phoneticPr fontId="2"/>
  </si>
  <si>
    <t>特定建設資材への付着(</t>
    <rPh sb="0" eb="6">
      <t>トクテイケンセツシザイ</t>
    </rPh>
    <rPh sb="8" eb="10">
      <t>フチャク</t>
    </rPh>
    <phoneticPr fontId="2"/>
  </si>
  <si>
    <t>吹付け石綿</t>
    <rPh sb="0" eb="2">
      <t>フキツ</t>
    </rPh>
    <rPh sb="3" eb="5">
      <t>セキメン</t>
    </rPh>
    <phoneticPr fontId="2"/>
  </si>
  <si>
    <t>石綿含有保温材、断熱材、耐火被覆材等</t>
    <rPh sb="0" eb="7">
      <t>セキメンガンユウホオンザイ</t>
    </rPh>
    <rPh sb="8" eb="11">
      <t>ダンネツザイ</t>
    </rPh>
    <rPh sb="12" eb="18">
      <t>タイカヒフクザイトウ</t>
    </rPh>
    <phoneticPr fontId="2"/>
  </si>
  <si>
    <t>石綿含有成形板等</t>
    <rPh sb="0" eb="7">
      <t>セキメンガンユウセイケイバン</t>
    </rPh>
    <rPh sb="7" eb="8">
      <t>トウ</t>
    </rPh>
    <phoneticPr fontId="2"/>
  </si>
  <si>
    <t>石綿含有仕上げ塗材</t>
    <rPh sb="0" eb="4">
      <t>セキメンガンユウ</t>
    </rPh>
    <rPh sb="4" eb="6">
      <t>シアゲ</t>
    </rPh>
    <rPh sb="7" eb="9">
      <t>トザイ</t>
    </rPh>
    <phoneticPr fontId="2"/>
  </si>
  <si>
    <t>(業務用のエアコン・冷凍冷蔵機器</t>
    <phoneticPr fontId="2"/>
  </si>
  <si>
    <t>のうちフロン類が使われているもの)</t>
    <phoneticPr fontId="2"/>
  </si>
  <si>
    <t>外装材・上部構造部分の取り壊し</t>
    <rPh sb="0" eb="3">
      <t>ガイソウザイ</t>
    </rPh>
    <rPh sb="4" eb="10">
      <t>ジョウブコウゾウブブン</t>
    </rPh>
    <rPh sb="11" eb="12">
      <t>ト</t>
    </rPh>
    <rPh sb="13" eb="14">
      <t>コワ</t>
    </rPh>
    <phoneticPr fontId="2"/>
  </si>
  <si>
    <t>建築物に用いられた建設資材の量の見込み</t>
    <rPh sb="0" eb="3">
      <t>ケンチクブツ</t>
    </rPh>
    <phoneticPr fontId="2"/>
  </si>
  <si>
    <t>その他の取り壊し</t>
    <rPh sb="2" eb="3">
      <t>タ</t>
    </rPh>
    <rPh sb="4" eb="5">
      <t>ト</t>
    </rPh>
    <rPh sb="6" eb="7">
      <t>コワ</t>
    </rPh>
    <phoneticPr fontId="2"/>
  </si>
  <si>
    <t>基礎・基礎ぐいの取り壊し</t>
    <rPh sb="0" eb="2">
      <t>キソ</t>
    </rPh>
    <rPh sb="3" eb="5">
      <t>キソ</t>
    </rPh>
    <rPh sb="8" eb="9">
      <t>ト</t>
    </rPh>
    <rPh sb="10" eb="11">
      <t>コワ</t>
    </rPh>
    <phoneticPr fontId="2"/>
  </si>
  <si>
    <t>屋根ふき材の取り外し</t>
    <rPh sb="0" eb="2">
      <t>ヤネ</t>
    </rPh>
    <rPh sb="4" eb="5">
      <t>ザイ</t>
    </rPh>
    <rPh sb="6" eb="7">
      <t>ト</t>
    </rPh>
    <rPh sb="8" eb="9">
      <t>ハズ</t>
    </rPh>
    <phoneticPr fontId="2"/>
  </si>
  <si>
    <t>建築設備・内装材等の取り外し</t>
    <rPh sb="0" eb="4">
      <t>ケンチクセツビ</t>
    </rPh>
    <rPh sb="5" eb="9">
      <t>ナイソウザイトウ</t>
    </rPh>
    <rPh sb="10" eb="11">
      <t>ト</t>
    </rPh>
    <rPh sb="12" eb="13">
      <t>ハズ</t>
    </rPh>
    <phoneticPr fontId="2"/>
  </si>
  <si>
    <t>①建築設備・内装材等</t>
    <rPh sb="1" eb="5">
      <t>ケンチクセツビ</t>
    </rPh>
    <rPh sb="6" eb="10">
      <t>ナイソウザイトウ</t>
    </rPh>
    <phoneticPr fontId="2"/>
  </si>
  <si>
    <t>②屋根ふき材</t>
    <rPh sb="1" eb="3">
      <t>ヤネ</t>
    </rPh>
    <rPh sb="5" eb="6">
      <t>ザイ</t>
    </rPh>
    <phoneticPr fontId="2"/>
  </si>
  <si>
    <t>③外装材・上部構造部分</t>
    <rPh sb="1" eb="4">
      <t>ガイソウザイ</t>
    </rPh>
    <rPh sb="5" eb="11">
      <t>ジョウブコウゾウブブン</t>
    </rPh>
    <phoneticPr fontId="2"/>
  </si>
  <si>
    <t>④基礎・基礎ぐい</t>
    <rPh sb="1" eb="3">
      <t>キソ</t>
    </rPh>
    <rPh sb="4" eb="6">
      <t>キソ</t>
    </rPh>
    <phoneticPr fontId="2"/>
  </si>
  <si>
    <t>⑤その他</t>
    <rPh sb="3" eb="4">
      <t>タ</t>
    </rPh>
    <phoneticPr fontId="2"/>
  </si>
  <si>
    <t>工程ごとの作業内容及び解体方法</t>
    <rPh sb="0" eb="2">
      <t>コウテイ</t>
    </rPh>
    <rPh sb="5" eb="9">
      <t>サギョウナイヨウ</t>
    </rPh>
    <rPh sb="9" eb="10">
      <t>オヨ</t>
    </rPh>
    <rPh sb="11" eb="15">
      <t>カイタイホウホウ</t>
    </rPh>
    <phoneticPr fontId="2"/>
  </si>
  <si>
    <t>工程</t>
    <rPh sb="0" eb="2">
      <t>コウテイ</t>
    </rPh>
    <phoneticPr fontId="2"/>
  </si>
  <si>
    <t>作業内容</t>
    <rPh sb="0" eb="4">
      <t>サギョウナイヨウ</t>
    </rPh>
    <phoneticPr fontId="2"/>
  </si>
  <si>
    <t>分別解体等の方法</t>
    <rPh sb="0" eb="5">
      <t>ブンベツカイタイトウ</t>
    </rPh>
    <rPh sb="6" eb="8">
      <t>ホウホウ</t>
    </rPh>
    <phoneticPr fontId="2"/>
  </si>
  <si>
    <t>手作業</t>
    <rPh sb="0" eb="3">
      <t>テサギョウ</t>
    </rPh>
    <phoneticPr fontId="2"/>
  </si>
  <si>
    <t>手作業・機械作業の併用</t>
    <rPh sb="0" eb="3">
      <t>テサギョウ</t>
    </rPh>
    <rPh sb="4" eb="8">
      <t>キカイサギョウ</t>
    </rPh>
    <rPh sb="9" eb="11">
      <t>ヘイヨウ</t>
    </rPh>
    <phoneticPr fontId="2"/>
  </si>
  <si>
    <t>工事の工程の順序</t>
    <rPh sb="0" eb="2">
      <t>コウジ</t>
    </rPh>
    <rPh sb="3" eb="5">
      <t>コウテイ</t>
    </rPh>
    <rPh sb="6" eb="8">
      <t>ジュンジョ</t>
    </rPh>
    <phoneticPr fontId="2"/>
  </si>
  <si>
    <t>内装材に木材が含まれる場合</t>
    <rPh sb="0" eb="3">
      <t>ナイソウザイ</t>
    </rPh>
    <rPh sb="4" eb="6">
      <t>モクザイ</t>
    </rPh>
    <rPh sb="7" eb="8">
      <t>フク</t>
    </rPh>
    <rPh sb="11" eb="13">
      <t>バアイ</t>
    </rPh>
    <phoneticPr fontId="2"/>
  </si>
  <si>
    <t>種類</t>
    <rPh sb="0" eb="2">
      <t>シュルイ</t>
    </rPh>
    <phoneticPr fontId="2"/>
  </si>
  <si>
    <t>コンクリート塊</t>
    <rPh sb="6" eb="7">
      <t>カイ</t>
    </rPh>
    <phoneticPr fontId="2"/>
  </si>
  <si>
    <t>アスファルト・</t>
    <phoneticPr fontId="2"/>
  </si>
  <si>
    <t>コンクリート</t>
    <phoneticPr fontId="2"/>
  </si>
  <si>
    <t>建設発生木材</t>
    <rPh sb="0" eb="6">
      <t>ケンセツハッセイモクザイ</t>
    </rPh>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</si>
  <si>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</si>
  <si>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6">
      <t>トクテイケンセツシザイ</t>
    </rPh>
    <rPh sb="6" eb="9">
      <t>ハイキブツ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</si>
  <si>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量の見込み</t>
    <rPh sb="0" eb="1">
      <t>リョウ</t>
    </rPh>
    <rPh sb="2" eb="4">
      <t>ミコ</t>
    </rPh>
    <phoneticPr fontId="2"/>
  </si>
  <si>
    <t>④</t>
    <phoneticPr fontId="2"/>
  </si>
  <si>
    <t>③</t>
    <phoneticPr fontId="2"/>
  </si>
  <si>
    <t>②</t>
    <phoneticPr fontId="2"/>
  </si>
  <si>
    <t>①</t>
    <phoneticPr fontId="2"/>
  </si>
  <si>
    <t>発生が見込まれる部分(注)</t>
    <rPh sb="0" eb="2">
      <t>ハッセイ</t>
    </rPh>
    <rPh sb="3" eb="5">
      <t>ミコ</t>
    </rPh>
    <rPh sb="8" eb="10">
      <t>ブブン</t>
    </rPh>
    <rPh sb="11" eb="12">
      <t>チュウ</t>
    </rPh>
    <phoneticPr fontId="2"/>
  </si>
  <si>
    <t>⑤</t>
    <phoneticPr fontId="2"/>
  </si>
  <si>
    <t>(注)　①建築設備・内装材等　②屋根ふき材　③外装材・上部構造部分　④基礎・基礎ぐい　⑤その他</t>
    <rPh sb="1" eb="2">
      <t>チュウ</t>
    </rPh>
    <rPh sb="5" eb="9">
      <t>ケンチクセツビ</t>
    </rPh>
    <rPh sb="10" eb="14">
      <t>ナイソウザイトウ</t>
    </rPh>
    <rPh sb="16" eb="18">
      <t>ヤネ</t>
    </rPh>
    <rPh sb="20" eb="21">
      <t>ザイ</t>
    </rPh>
    <rPh sb="23" eb="26">
      <t>ガイソウザイ</t>
    </rPh>
    <rPh sb="27" eb="33">
      <t>ジョウブコウゾウブブン</t>
    </rPh>
    <rPh sb="35" eb="37">
      <t>キソ</t>
    </rPh>
    <rPh sb="38" eb="40">
      <t>キソ</t>
    </rPh>
    <rPh sb="46" eb="47">
      <t>タ</t>
    </rPh>
    <phoneticPr fontId="2"/>
  </si>
  <si>
    <t>トン</t>
    <phoneticPr fontId="2"/>
  </si>
  <si>
    <t>備考</t>
    <rPh sb="0" eb="2">
      <t>ビコウ</t>
    </rPh>
    <phoneticPr fontId="2"/>
  </si>
  <si>
    <t>上の工程における①→②→③→④の順序</t>
    <rPh sb="0" eb="1">
      <t>ウエ</t>
    </rPh>
    <rPh sb="2" eb="4">
      <t>コウテイ</t>
    </rPh>
    <rPh sb="16" eb="18">
      <t>ジュンジョ</t>
    </rPh>
    <phoneticPr fontId="2"/>
  </si>
  <si>
    <t>その他(</t>
    <rPh sb="2" eb="3">
      <t>タ</t>
    </rPh>
    <phoneticPr fontId="2"/>
  </si>
  <si>
    <t>その他の場合の理由(</t>
    <rPh sb="2" eb="3">
      <t>タ</t>
    </rPh>
    <rPh sb="4" eb="6">
      <t>バアイ</t>
    </rPh>
    <rPh sb="7" eb="9">
      <t>リユウ</t>
    </rPh>
    <phoneticPr fontId="2"/>
  </si>
  <si>
    <t>①の工程における木材の分別に支障となる建設資材の事前の取り外し</t>
    <rPh sb="2" eb="4">
      <t>コウテイ</t>
    </rPh>
    <rPh sb="8" eb="10">
      <t>モクザイ</t>
    </rPh>
    <rPh sb="11" eb="13">
      <t>ブンベツ</t>
    </rPh>
    <rPh sb="14" eb="16">
      <t>シショウ</t>
    </rPh>
    <rPh sb="19" eb="23">
      <t>ケンセツシザイ</t>
    </rPh>
    <rPh sb="24" eb="26">
      <t>ジゼン</t>
    </rPh>
    <rPh sb="27" eb="28">
      <t>ト</t>
    </rPh>
    <rPh sb="29" eb="30">
      <t>ハズ</t>
    </rPh>
    <phoneticPr fontId="2"/>
  </si>
  <si>
    <t>可</t>
    <rPh sb="0" eb="1">
      <t>カ</t>
    </rPh>
    <phoneticPr fontId="2"/>
  </si>
  <si>
    <t>不可</t>
    <rPh sb="0" eb="2">
      <t>フカ</t>
    </rPh>
    <phoneticPr fontId="2"/>
  </si>
  <si>
    <t>不可の場合の理由(</t>
    <rPh sb="0" eb="2">
      <t>フカ</t>
    </rPh>
    <rPh sb="3" eb="5">
      <t>バアイ</t>
    </rPh>
    <rPh sb="6" eb="8">
      <t>リユウ</t>
    </rPh>
    <phoneticPr fontId="2"/>
  </si>
  <si>
    <t>□欄には、該当箇所に「レ」を付すこと。</t>
    <rPh sb="1" eb="2">
      <t>ラン</t>
    </rPh>
    <rPh sb="5" eb="9">
      <t>ガイトウカショ</t>
    </rPh>
    <rPh sb="14" eb="15">
      <t>フ</t>
    </rPh>
    <phoneticPr fontId="2"/>
  </si>
  <si>
    <t>併用の場合の理由</t>
    <phoneticPr fontId="2"/>
  </si>
  <si>
    <t>含まれる</t>
    <rPh sb="0" eb="1">
      <t>フク</t>
    </rPh>
    <phoneticPr fontId="2"/>
  </si>
  <si>
    <t>含まれない</t>
    <rPh sb="0" eb="1">
      <t>フク</t>
    </rPh>
    <phoneticPr fontId="2"/>
  </si>
  <si>
    <t>・無着色の「その他」及び「備考」欄は、必要に応じて入力してください。</t>
    <rPh sb="1" eb="4">
      <t>ムチャクショク</t>
    </rPh>
    <rPh sb="10" eb="11">
      <t>オヨ</t>
    </rPh>
    <rPh sb="13" eb="15">
      <t>ビコウ</t>
    </rPh>
    <rPh sb="16" eb="17">
      <t>ラン</t>
    </rPh>
    <rPh sb="19" eb="21">
      <t>ヒツヨウ</t>
    </rPh>
    <rPh sb="22" eb="23">
      <t>オウ</t>
    </rPh>
    <phoneticPr fontId="2"/>
  </si>
  <si>
    <t>・右上に赤い印のあるセルを選択すると補足説明が表示されます。</t>
    <rPh sb="4" eb="5">
      <t>アカ</t>
    </rPh>
    <phoneticPr fontId="2"/>
  </si>
  <si>
    <t>前面道路の幅員 約</t>
    <rPh sb="0" eb="4">
      <t>ゼンメンドウロ</t>
    </rPh>
    <rPh sb="5" eb="7">
      <t>フクイン</t>
    </rPh>
    <rPh sb="8" eb="9">
      <t>ヤク</t>
    </rPh>
    <phoneticPr fontId="2"/>
  </si>
  <si>
    <t>不破郡関ケ原町</t>
    <rPh sb="0" eb="3">
      <t>フワグン</t>
    </rPh>
    <rPh sb="3" eb="6">
      <t>セキガハラ</t>
    </rPh>
    <rPh sb="6" eb="7">
      <t>マチ</t>
    </rPh>
    <phoneticPr fontId="2"/>
  </si>
  <si>
    <t>揖斐郡揖斐川町</t>
    <rPh sb="0" eb="3">
      <t>イビグン</t>
    </rPh>
    <rPh sb="3" eb="6">
      <t>イビガワ</t>
    </rPh>
    <rPh sb="6" eb="7">
      <t>チョウ</t>
    </rPh>
    <phoneticPr fontId="2"/>
  </si>
  <si>
    <t>請負</t>
    <rPh sb="0" eb="2">
      <t>ウケオイ</t>
    </rPh>
    <phoneticPr fontId="2"/>
  </si>
  <si>
    <t>自主施工</t>
    <rPh sb="0" eb="4">
      <t>ジシュセコウ</t>
    </rPh>
    <phoneticPr fontId="2"/>
  </si>
  <si>
    <t>工事着手予定日</t>
    <rPh sb="0" eb="7">
      <t>コウジチャクシュヨテイビ</t>
    </rPh>
    <phoneticPr fontId="2"/>
  </si>
  <si>
    <t>工事完了予定日</t>
    <rPh sb="0" eb="7">
      <t>コウジカンリョウヨテイビ</t>
    </rPh>
    <phoneticPr fontId="2"/>
  </si>
  <si>
    <t>養生シート等の設置</t>
    <rPh sb="0" eb="2">
      <t>ヨウジョウ</t>
    </rPh>
    <rPh sb="5" eb="6">
      <t>トウ</t>
    </rPh>
    <rPh sb="7" eb="9">
      <t>セッチ</t>
    </rPh>
    <phoneticPr fontId="2"/>
  </si>
  <si>
    <t>養生シート等の撤去</t>
    <rPh sb="0" eb="2">
      <t>ヨウジョウ</t>
    </rPh>
    <rPh sb="5" eb="6">
      <t>トウ</t>
    </rPh>
    <rPh sb="7" eb="9">
      <t>テッキョ</t>
    </rPh>
    <phoneticPr fontId="2"/>
  </si>
  <si>
    <t>～</t>
    <phoneticPr fontId="2"/>
  </si>
  <si>
    <t>重機の搬入</t>
    <rPh sb="0" eb="2">
      <t>ジュウキ</t>
    </rPh>
    <rPh sb="3" eb="5">
      <t>ハンニュウ</t>
    </rPh>
    <phoneticPr fontId="2"/>
  </si>
  <si>
    <t>障害物の撤去</t>
    <rPh sb="0" eb="3">
      <t>ショウガイブツ</t>
    </rPh>
    <rPh sb="4" eb="6">
      <t>テッキョ</t>
    </rPh>
    <phoneticPr fontId="2"/>
  </si>
  <si>
    <t>建具、畳等の撤去</t>
    <rPh sb="0" eb="2">
      <t>タテグ</t>
    </rPh>
    <rPh sb="3" eb="5">
      <t>タタミトウ</t>
    </rPh>
    <rPh sb="6" eb="8">
      <t>テッキョ</t>
    </rPh>
    <phoneticPr fontId="2"/>
  </si>
  <si>
    <t>石膏ボードの手壊し</t>
    <rPh sb="0" eb="2">
      <t>セッコウ</t>
    </rPh>
    <rPh sb="6" eb="8">
      <t>テコワ</t>
    </rPh>
    <phoneticPr fontId="2"/>
  </si>
  <si>
    <t>手作業による瓦降し</t>
    <rPh sb="0" eb="3">
      <t>テサギョウ</t>
    </rPh>
    <rPh sb="6" eb="8">
      <t>カワラオロ</t>
    </rPh>
    <phoneticPr fontId="2"/>
  </si>
  <si>
    <t>機械併用の上屋解体</t>
    <rPh sb="0" eb="4">
      <t>キカイヘイヨウ</t>
    </rPh>
    <rPh sb="5" eb="9">
      <t>ウワヤカイタイ</t>
    </rPh>
    <phoneticPr fontId="2"/>
  </si>
  <si>
    <t>木材等の積込・搬出</t>
    <rPh sb="0" eb="3">
      <t>モクザイトウ</t>
    </rPh>
    <rPh sb="4" eb="6">
      <t>ツミコ</t>
    </rPh>
    <rPh sb="7" eb="9">
      <t>ハンシュツ</t>
    </rPh>
    <phoneticPr fontId="2"/>
  </si>
  <si>
    <t>混廃の積込・搬出</t>
    <rPh sb="0" eb="1">
      <t>コン</t>
    </rPh>
    <rPh sb="1" eb="2">
      <t>ハイ</t>
    </rPh>
    <rPh sb="3" eb="5">
      <t>ツミコ</t>
    </rPh>
    <rPh sb="6" eb="8">
      <t>ハンシュツ</t>
    </rPh>
    <phoneticPr fontId="2"/>
  </si>
  <si>
    <t>基礎・土間の解体</t>
    <rPh sb="0" eb="2">
      <t>キソ</t>
    </rPh>
    <rPh sb="3" eb="5">
      <t>ドマ</t>
    </rPh>
    <rPh sb="6" eb="8">
      <t>カイタイ</t>
    </rPh>
    <phoneticPr fontId="2"/>
  </si>
  <si>
    <t>コン塊の積込・搬出</t>
    <rPh sb="2" eb="3">
      <t>カタマリ</t>
    </rPh>
    <rPh sb="4" eb="6">
      <t>ツミコ</t>
    </rPh>
    <rPh sb="7" eb="9">
      <t>ハンシュツ</t>
    </rPh>
    <phoneticPr fontId="2"/>
  </si>
  <si>
    <t>整地・完了</t>
    <rPh sb="0" eb="2">
      <t>セイチ</t>
    </rPh>
    <rPh sb="3" eb="5">
      <t>カンリョウ</t>
    </rPh>
    <phoneticPr fontId="2"/>
  </si>
  <si>
    <t>工事着手予定日：</t>
    <rPh sb="0" eb="7">
      <t>コウジチャクシュヨテイビ</t>
    </rPh>
    <phoneticPr fontId="2"/>
  </si>
  <si>
    <t>工事完了予定日：</t>
    <rPh sb="0" eb="7">
      <t>コウジカンリョウヨテイビ</t>
    </rPh>
    <phoneticPr fontId="2"/>
  </si>
  <si>
    <t>工期日数：</t>
    <rPh sb="0" eb="4">
      <t>コウキニッスウ</t>
    </rPh>
    <phoneticPr fontId="2"/>
  </si>
  <si>
    <t>日</t>
    <rPh sb="0" eb="1">
      <t>ニチ</t>
    </rPh>
    <phoneticPr fontId="2"/>
  </si>
  <si>
    <t>作業内容</t>
    <rPh sb="0" eb="4">
      <t>サギョウナイヨウ</t>
    </rPh>
    <phoneticPr fontId="2"/>
  </si>
  <si>
    <t>・作業内容はプルダウンから選択できるほか、工事内容に応じて自由に入力・修正できます。</t>
    <rPh sb="1" eb="3">
      <t>サギョウ</t>
    </rPh>
    <rPh sb="3" eb="5">
      <t>ナイヨウ</t>
    </rPh>
    <phoneticPr fontId="2"/>
  </si>
  <si>
    <t>・入力した期間に応じて、工程表（バーチャート）が自動で作成されます。</t>
    <rPh sb="5" eb="7">
      <t>キカン</t>
    </rPh>
    <rPh sb="8" eb="9">
      <t>オウ</t>
    </rPh>
    <phoneticPr fontId="2"/>
  </si>
  <si>
    <t>・作業内容欄には、瓦葺き木造住宅解体工事の標準的な作業工程を参考表示しています。</t>
    <rPh sb="9" eb="11">
      <t>カワラブ</t>
    </rPh>
    <rPh sb="12" eb="16">
      <t>モクゾウジュウタク</t>
    </rPh>
    <phoneticPr fontId="2"/>
  </si>
  <si>
    <t>【作業内容・期間の入力について】</t>
    <rPh sb="6" eb="8">
      <t>キカン</t>
    </rPh>
    <phoneticPr fontId="2"/>
  </si>
  <si>
    <t>・作業内容がある行は、作業の開始予定日及び終了予定日を入力してください。</t>
    <rPh sb="11" eb="13">
      <t>サギョウ</t>
    </rPh>
    <rPh sb="16" eb="18">
      <t>ヨテイ</t>
    </rPh>
    <rPh sb="23" eb="25">
      <t>ヨテイ</t>
    </rPh>
    <phoneticPr fontId="2"/>
  </si>
  <si>
    <t>開始予定日</t>
    <rPh sb="0" eb="2">
      <t>カイシ</t>
    </rPh>
    <rPh sb="2" eb="5">
      <t>ヨテイビ</t>
    </rPh>
    <phoneticPr fontId="2"/>
  </si>
  <si>
    <t>終了予定日</t>
    <rPh sb="0" eb="2">
      <t>シュウリョウ</t>
    </rPh>
    <rPh sb="2" eb="4">
      <t>ヨテイ</t>
    </rPh>
    <rPh sb="4" eb="5">
      <t>ビ</t>
    </rPh>
    <phoneticPr fontId="2"/>
  </si>
  <si>
    <t>別紙のとおり（本ファイルの工程表シートを使用）</t>
    <rPh sb="0" eb="2">
      <t>ベッシ</t>
    </rPh>
    <rPh sb="7" eb="8">
      <t>ホン</t>
    </rPh>
    <rPh sb="13" eb="16">
      <t>コウテイヒョウ</t>
    </rPh>
    <rPh sb="20" eb="22">
      <t>シヨウ</t>
    </rPh>
    <phoneticPr fontId="2"/>
  </si>
  <si>
    <t>別紙のとおり（別途作成した工程表を添付）</t>
    <rPh sb="0" eb="2">
      <t>ベッシ</t>
    </rPh>
    <rPh sb="7" eb="9">
      <t>ベット</t>
    </rPh>
    <rPh sb="9" eb="11">
      <t>サクセイ</t>
    </rPh>
    <rPh sb="13" eb="16">
      <t>コウテイヒョウ</t>
    </rPh>
    <rPh sb="17" eb="19">
      <t>テンプ</t>
    </rPh>
    <phoneticPr fontId="2"/>
  </si>
  <si>
    <t>・作業内容が15項目を超える場合は、類似する作業をまとめるなどして15項目以内で入力してください。</t>
    <phoneticPr fontId="2"/>
  </si>
  <si>
    <t>様式</t>
    <rPh sb="0" eb="2">
      <t>ヨウシキ</t>
    </rPh>
    <phoneticPr fontId="2"/>
  </si>
  <si>
    <t>届　出　書</t>
    <rPh sb="0" eb="1">
      <t>トドケ</t>
    </rPh>
    <rPh sb="2" eb="3">
      <t>デ</t>
    </rPh>
    <rPh sb="4" eb="5">
      <t>ショ</t>
    </rPh>
    <phoneticPr fontId="2"/>
  </si>
  <si>
    <t>変　更　届　出　書</t>
    <rPh sb="0" eb="1">
      <t>ヘン</t>
    </rPh>
    <rPh sb="2" eb="3">
      <t>サラ</t>
    </rPh>
    <rPh sb="4" eb="5">
      <t>トドケ</t>
    </rPh>
    <rPh sb="6" eb="7">
      <t>デ</t>
    </rPh>
    <rPh sb="8" eb="9">
      <t>ショ</t>
    </rPh>
    <phoneticPr fontId="2"/>
  </si>
  <si>
    <t>報　告　書</t>
    <rPh sb="0" eb="1">
      <t>ホウ</t>
    </rPh>
    <rPh sb="2" eb="3">
      <t>コク</t>
    </rPh>
    <rPh sb="4" eb="5">
      <t>ショ</t>
    </rPh>
    <phoneticPr fontId="2"/>
  </si>
  <si>
    <t>届出形式</t>
    <rPh sb="0" eb="2">
      <t>トドケデ</t>
    </rPh>
    <rPh sb="2" eb="4">
      <t>ケイシキ</t>
    </rPh>
    <phoneticPr fontId="2"/>
  </si>
  <si>
    <t>受付年月日</t>
    <rPh sb="0" eb="5">
      <t>ウケツケネンガッピ</t>
    </rPh>
    <phoneticPr fontId="2"/>
  </si>
  <si>
    <t>工事の概要</t>
    <rPh sb="0" eb="2">
      <t>コウジ</t>
    </rPh>
    <rPh sb="3" eb="5">
      <t>ガイヨウ</t>
    </rPh>
    <phoneticPr fontId="2"/>
  </si>
  <si>
    <t>元請業者</t>
    <rPh sb="0" eb="4">
      <t>モトウケギョウシャ</t>
    </rPh>
    <phoneticPr fontId="2"/>
  </si>
  <si>
    <t>工事の概要(その他)</t>
    <rPh sb="0" eb="2">
      <t>コウジ</t>
    </rPh>
    <rPh sb="3" eb="5">
      <t>ガイヨウ</t>
    </rPh>
    <rPh sb="8" eb="9">
      <t>タ</t>
    </rPh>
    <phoneticPr fontId="2"/>
  </si>
  <si>
    <t>属性</t>
    <rPh sb="0" eb="2">
      <t>ゾクセイ</t>
    </rPh>
    <phoneticPr fontId="2"/>
  </si>
  <si>
    <t>住所</t>
    <rPh sb="0" eb="2">
      <t>ジュウショ</t>
    </rPh>
    <phoneticPr fontId="2"/>
  </si>
  <si>
    <t>工事の名称</t>
    <rPh sb="0" eb="2">
      <t>コウジ</t>
    </rPh>
    <rPh sb="3" eb="5">
      <t>メイショウ</t>
    </rPh>
    <phoneticPr fontId="2"/>
  </si>
  <si>
    <t>工事の場所</t>
    <rPh sb="0" eb="2">
      <t>コウジ</t>
    </rPh>
    <rPh sb="3" eb="5">
      <t>バショ</t>
    </rPh>
    <phoneticPr fontId="2"/>
  </si>
  <si>
    <t>工事の種類</t>
    <rPh sb="0" eb="2">
      <t>コウジ</t>
    </rPh>
    <rPh sb="3" eb="5">
      <t>シュルイ</t>
    </rPh>
    <phoneticPr fontId="2"/>
  </si>
  <si>
    <t>工事の規模</t>
    <rPh sb="0" eb="2">
      <t>コウジ</t>
    </rPh>
    <rPh sb="3" eb="5">
      <t>キボ</t>
    </rPh>
    <phoneticPr fontId="2"/>
  </si>
  <si>
    <t>ｱｽﾌｧﾙﾄ・ｺﾝｸﾘｰﾄ塊</t>
    <rPh sb="13" eb="14">
      <t>カイ</t>
    </rPh>
    <phoneticPr fontId="2"/>
  </si>
  <si>
    <t>市町村</t>
    <rPh sb="0" eb="3">
      <t>シチョウソン</t>
    </rPh>
    <phoneticPr fontId="2"/>
  </si>
  <si>
    <t>地名地番</t>
    <rPh sb="0" eb="4">
      <t>チメイチバン</t>
    </rPh>
    <phoneticPr fontId="2"/>
  </si>
  <si>
    <t>工事対象床面積の合計(㎡)</t>
    <rPh sb="0" eb="2">
      <t>コウジ</t>
    </rPh>
    <rPh sb="2" eb="4">
      <t>タイショウ</t>
    </rPh>
    <rPh sb="4" eb="7">
      <t>ユカメンセキ</t>
    </rPh>
    <rPh sb="8" eb="10">
      <t>ゴウケイ</t>
    </rPh>
    <phoneticPr fontId="2"/>
  </si>
  <si>
    <t>請負代金(万円)</t>
    <rPh sb="0" eb="4">
      <t>ウケオイダイキン</t>
    </rPh>
    <rPh sb="5" eb="7">
      <t>マンエン</t>
    </rPh>
    <phoneticPr fontId="2"/>
  </si>
  <si>
    <t>電子</t>
    <rPh sb="0" eb="2">
      <t>デンシ</t>
    </rPh>
    <phoneticPr fontId="2"/>
  </si>
  <si>
    <t>―</t>
  </si>
  <si>
    <t>―</t>
    <phoneticPr fontId="2"/>
  </si>
  <si>
    <t>有無</t>
    <rPh sb="0" eb="2">
      <t>ウム</t>
    </rPh>
    <phoneticPr fontId="2"/>
  </si>
  <si>
    <t>・属性（法人・個人）は台帳上で選択してください。</t>
  </si>
  <si>
    <t>・県域統合型GISリンク用URLはLoGoフォームから転記してください。</t>
  </si>
  <si>
    <t>台帳転記用シート</t>
    <rPh sb="0" eb="2">
      <t>ダイチョウ</t>
    </rPh>
    <rPh sb="2" eb="4">
      <t>テンキ</t>
    </rPh>
    <rPh sb="4" eb="5">
      <t>ヨウ</t>
    </rPh>
    <phoneticPr fontId="2"/>
  </si>
  <si>
    <t>・工事の種類ごとに行を分けています（表示行のみ転記）。</t>
    <rPh sb="23" eb="25">
      <t>テンキ</t>
    </rPh>
    <phoneticPr fontId="2"/>
  </si>
  <si>
    <t>【台帳作成時の注意】</t>
    <rPh sb="3" eb="5">
      <t>サクセイ</t>
    </rPh>
    <phoneticPr fontId="2"/>
  </si>
  <si>
    <t>・台帳への転記は「Ctrl」＋「Shift」＋「V」（値の貼り付け）で行ってください。</t>
    <rPh sb="5" eb="7">
      <t>テンキ</t>
    </rPh>
    <phoneticPr fontId="2"/>
  </si>
  <si>
    <t>・工事の種類が複数ある場合は、工事種類ごとに別の行へ転記し、枝番号は同一としてください。</t>
    <rPh sb="26" eb="28">
      <t>テンキ</t>
    </rPh>
    <phoneticPr fontId="2"/>
  </si>
  <si>
    <t>マルマルカブシキガイシャ　ダイヒョウトリシマリヤク　ギフ　タロウ</t>
    <phoneticPr fontId="2"/>
  </si>
  <si>
    <t>↑エラーメッセージがある場合TRUE</t>
    <rPh sb="12" eb="14">
      <t>バアイ</t>
    </rPh>
    <phoneticPr fontId="2"/>
  </si>
  <si>
    <t>↑変更届出書のみ</t>
    <rPh sb="1" eb="3">
      <t>ヘンコウ</t>
    </rPh>
    <rPh sb="3" eb="6">
      <t>トドケデショ</t>
    </rPh>
    <phoneticPr fontId="2"/>
  </si>
  <si>
    <t>・薄緑色で着色されたセルが入力対象です。</t>
    <rPh sb="1" eb="2">
      <t>ウス</t>
    </rPh>
    <rPh sb="2" eb="3">
      <t>ミドリ</t>
    </rPh>
    <rPh sb="5" eb="7">
      <t>チャクショク</t>
    </rPh>
    <phoneticPr fontId="2"/>
  </si>
  <si>
    <t>当初届出日</t>
    <rPh sb="0" eb="5">
      <t>トウショトドケデビ</t>
    </rPh>
    <phoneticPr fontId="2"/>
  </si>
  <si>
    <t>枝番号</t>
    <rPh sb="0" eb="3">
      <t>エダバンゴウ</t>
    </rPh>
    <phoneticPr fontId="2"/>
  </si>
  <si>
    <t>廃棄物発生材見込量(トン)</t>
    <rPh sb="0" eb="3">
      <t>ハイキブツ</t>
    </rPh>
    <rPh sb="3" eb="6">
      <t>ハッセイザイ</t>
    </rPh>
    <rPh sb="6" eb="8">
      <t>ミコ</t>
    </rPh>
    <rPh sb="8" eb="9">
      <t>リョウ</t>
    </rPh>
    <phoneticPr fontId="36"/>
  </si>
  <si>
    <t>別表２</t>
    <rPh sb="0" eb="2">
      <t>ベッピョウ</t>
    </rPh>
    <phoneticPr fontId="2"/>
  </si>
  <si>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タイ</t>
    </rPh>
    <phoneticPr fontId="2"/>
  </si>
  <si>
    <t>コンクリート及び鉄から成る建設資材</t>
    <rPh sb="6" eb="7">
      <t>オヨ</t>
    </rPh>
    <rPh sb="8" eb="9">
      <t>テツ</t>
    </rPh>
    <rPh sb="11" eb="12">
      <t>ナ</t>
    </rPh>
    <rPh sb="13" eb="17">
      <t>ケンセツシザイ</t>
    </rPh>
    <phoneticPr fontId="2"/>
  </si>
  <si>
    <t>アスファルト・コンクリート</t>
    <phoneticPr fontId="2"/>
  </si>
  <si>
    <t>木材</t>
    <rPh sb="0" eb="2">
      <t>モクザイ</t>
    </rPh>
    <phoneticPr fontId="2"/>
  </si>
  <si>
    <t>(修繕・模様替工事のみ)</t>
    <rPh sb="1" eb="3">
      <t>シュウゼン</t>
    </rPh>
    <rPh sb="4" eb="7">
      <t>モヨウガ</t>
    </rPh>
    <rPh sb="7" eb="9">
      <t>コウジ</t>
    </rPh>
    <phoneticPr fontId="2"/>
  </si>
  <si>
    <t>特定建設資材へ</t>
    <rPh sb="0" eb="6">
      <t>トクテイケンセツシザイ</t>
    </rPh>
    <phoneticPr fontId="2"/>
  </si>
  <si>
    <t>の付着物</t>
    <phoneticPr fontId="2"/>
  </si>
  <si>
    <t>①造成等</t>
    <rPh sb="1" eb="4">
      <t>ゾウセイトウ</t>
    </rPh>
    <phoneticPr fontId="2"/>
  </si>
  <si>
    <t>②基礎・基礎ぐい</t>
    <rPh sb="1" eb="3">
      <t>キソ</t>
    </rPh>
    <rPh sb="4" eb="6">
      <t>キソ</t>
    </rPh>
    <phoneticPr fontId="2"/>
  </si>
  <si>
    <t>③上部構造部分・外装</t>
    <rPh sb="1" eb="3">
      <t>ジョウブ</t>
    </rPh>
    <rPh sb="3" eb="5">
      <t>コウゾウ</t>
    </rPh>
    <rPh sb="5" eb="7">
      <t>ブブン</t>
    </rPh>
    <rPh sb="8" eb="10">
      <t>ガイソウ</t>
    </rPh>
    <phoneticPr fontId="2"/>
  </si>
  <si>
    <t>その他の工事</t>
    <rPh sb="2" eb="3">
      <t>タ</t>
    </rPh>
    <rPh sb="4" eb="6">
      <t>コウジ</t>
    </rPh>
    <phoneticPr fontId="2"/>
  </si>
  <si>
    <t>(注)　①造成等　②基礎　③上部構造部分・外装　④屋根　⑤建築設備・内装等　⑥その他</t>
    <rPh sb="1" eb="2">
      <t>チュウ</t>
    </rPh>
    <rPh sb="5" eb="7">
      <t>ゾウセイ</t>
    </rPh>
    <rPh sb="7" eb="8">
      <t>トウ</t>
    </rPh>
    <rPh sb="10" eb="12">
      <t>キソ</t>
    </rPh>
    <rPh sb="14" eb="20">
      <t>ジョウブコウゾウブブン</t>
    </rPh>
    <rPh sb="21" eb="23">
      <t>ガイソウ</t>
    </rPh>
    <rPh sb="25" eb="27">
      <t>ヤネ</t>
    </rPh>
    <rPh sb="29" eb="33">
      <t>ケンチクセツビ</t>
    </rPh>
    <rPh sb="34" eb="37">
      <t>ナイソウトウ</t>
    </rPh>
    <rPh sb="41" eb="42">
      <t>タ</t>
    </rPh>
    <phoneticPr fontId="2"/>
  </si>
  <si>
    <t>⑤建築設備・内装等</t>
    <rPh sb="1" eb="5">
      <t>ケンチクセツビ</t>
    </rPh>
    <rPh sb="6" eb="9">
      <t>ナイソウトウ</t>
    </rPh>
    <phoneticPr fontId="2"/>
  </si>
  <si>
    <t>⑥その他</t>
    <rPh sb="3" eb="4">
      <t>タ</t>
    </rPh>
    <phoneticPr fontId="2"/>
  </si>
  <si>
    <t>④屋根</t>
    <rPh sb="1" eb="3">
      <t>ヤネ</t>
    </rPh>
    <phoneticPr fontId="2"/>
  </si>
  <si>
    <t>工程ごとの作業内容</t>
    <rPh sb="0" eb="2">
      <t>コウテイ</t>
    </rPh>
    <rPh sb="5" eb="9">
      <t>サギョウナイヨウ</t>
    </rPh>
    <phoneticPr fontId="2"/>
  </si>
  <si>
    <t>造成等の工事</t>
    <rPh sb="0" eb="3">
      <t>ゾウセイトウ</t>
    </rPh>
    <rPh sb="4" eb="6">
      <t>コウジ</t>
    </rPh>
    <phoneticPr fontId="2"/>
  </si>
  <si>
    <t>基礎・基礎ぐいの工事</t>
    <rPh sb="0" eb="2">
      <t>キソ</t>
    </rPh>
    <rPh sb="3" eb="5">
      <t>キソ</t>
    </rPh>
    <rPh sb="8" eb="10">
      <t>コウジ</t>
    </rPh>
    <phoneticPr fontId="2"/>
  </si>
  <si>
    <t>上部構造部分・外装の工事</t>
    <rPh sb="0" eb="6">
      <t>ジョウブコウゾウブブン</t>
    </rPh>
    <rPh sb="7" eb="9">
      <t>ガイソウ</t>
    </rPh>
    <rPh sb="10" eb="12">
      <t>コウジ</t>
    </rPh>
    <phoneticPr fontId="2"/>
  </si>
  <si>
    <t>屋根の工事</t>
    <rPh sb="0" eb="2">
      <t>ヤネ</t>
    </rPh>
    <rPh sb="3" eb="5">
      <t>コウジ</t>
    </rPh>
    <phoneticPr fontId="2"/>
  </si>
  <si>
    <t>建築設備・内装等の工事</t>
    <rPh sb="0" eb="4">
      <t>ケンチクセツビ</t>
    </rPh>
    <rPh sb="5" eb="8">
      <t>ナイソウトウ</t>
    </rPh>
    <rPh sb="9" eb="11">
      <t>コウジ</t>
    </rPh>
    <phoneticPr fontId="2"/>
  </si>
  <si>
    <t>⑥</t>
    <phoneticPr fontId="2"/>
  </si>
  <si>
    <t>特定建設資材廃棄物の種類ごとの量の見込み並びに特定建設資材が使用される建築物の部分及び特定建設資材廃棄物の発生が見込まれる建築物の部分</t>
    <rPh sb="0" eb="6">
      <t>トクテイケンセツシザイ</t>
    </rPh>
    <rPh sb="6" eb="9">
      <t>ハイキブツ</t>
    </rPh>
    <rPh sb="10" eb="12">
      <t>シュルイ</t>
    </rPh>
    <rPh sb="15" eb="16">
      <t>リョウ</t>
    </rPh>
    <rPh sb="17" eb="19">
      <t>ミコ</t>
    </rPh>
    <rPh sb="20" eb="21">
      <t>ナラ</t>
    </rPh>
    <rPh sb="23" eb="29">
      <t>トクテイケンセツシザイ</t>
    </rPh>
    <rPh sb="30" eb="32">
      <t>シヨウ</t>
    </rPh>
    <rPh sb="35" eb="38">
      <t>ケンチクブツ</t>
    </rPh>
    <rPh sb="39" eb="41">
      <t>ブブン</t>
    </rPh>
    <rPh sb="41" eb="42">
      <t>オヨ</t>
    </rPh>
    <rPh sb="43" eb="49">
      <t>トクテイケンセツシザイ</t>
    </rPh>
    <rPh sb="49" eb="52">
      <t>ハイキブツ</t>
    </rPh>
    <rPh sb="53" eb="55">
      <t>ハッセイ</t>
    </rPh>
    <rPh sb="56" eb="58">
      <t>ミコ</t>
    </rPh>
    <rPh sb="61" eb="64">
      <t>ケンチクブツ</t>
    </rPh>
    <rPh sb="65" eb="67">
      <t>ブブン</t>
    </rPh>
    <phoneticPr fontId="2"/>
  </si>
  <si>
    <t>使用する部分又は
発生が見込まれる部分(注)</t>
    <rPh sb="0" eb="2">
      <t>シヨウ</t>
    </rPh>
    <rPh sb="4" eb="7">
      <t>ブブンマタ</t>
    </rPh>
    <rPh sb="9" eb="11">
      <t>ハッセイ</t>
    </rPh>
    <rPh sb="12" eb="14">
      <t>ミコ</t>
    </rPh>
    <rPh sb="17" eb="19">
      <t>ブブン</t>
    </rPh>
    <rPh sb="20" eb="21">
      <t>チュウ</t>
    </rPh>
    <phoneticPr fontId="2"/>
  </si>
  <si>
    <t>使用する特定建設</t>
    <rPh sb="0" eb="2">
      <t>シヨウ</t>
    </rPh>
    <rPh sb="4" eb="8">
      <t>トクテイケンセツ</t>
    </rPh>
    <phoneticPr fontId="2"/>
  </si>
  <si>
    <t>資材の種類</t>
    <rPh sb="0" eb="2">
      <t>シザイ</t>
    </rPh>
    <rPh sb="3" eb="5">
      <t>シュルイ</t>
    </rPh>
    <phoneticPr fontId="2"/>
  </si>
  <si>
    <t>更新履歴</t>
    <rPh sb="0" eb="4">
      <t>コウシンリレキ</t>
    </rPh>
    <phoneticPr fontId="2"/>
  </si>
  <si>
    <t>年月日</t>
    <rPh sb="0" eb="3">
      <t>ネンガッピ</t>
    </rPh>
    <phoneticPr fontId="2"/>
  </si>
  <si>
    <t>内容</t>
    <rPh sb="0" eb="2">
      <t>ナイヨウ</t>
    </rPh>
    <phoneticPr fontId="2"/>
  </si>
  <si>
    <t>新規リリース</t>
    <rPh sb="0" eb="2">
      <t>シンキ</t>
    </rPh>
    <phoneticPr fontId="2"/>
  </si>
  <si>
    <t>担当課・係</t>
    <rPh sb="0" eb="3">
      <t>タントウカ</t>
    </rPh>
    <rPh sb="4" eb="5">
      <t>カカリ</t>
    </rPh>
    <phoneticPr fontId="2"/>
  </si>
  <si>
    <t>建築指導課建築指導係</t>
    <rPh sb="0" eb="5">
      <t>ケンチクシドウカ</t>
    </rPh>
    <rPh sb="5" eb="10">
      <t>ケンチクシドウカカリ</t>
    </rPh>
    <phoneticPr fontId="2"/>
  </si>
  <si>
    <t>別表３</t>
    <rPh sb="0" eb="2">
      <t>ベッピョウ</t>
    </rPh>
    <phoneticPr fontId="2"/>
  </si>
  <si>
    <t>（解体工事のみ）</t>
    <rPh sb="1" eb="5">
      <t>カイタイコウジ</t>
    </rPh>
    <phoneticPr fontId="2"/>
  </si>
  <si>
    <t>使用する特定建設資材の種類</t>
    <rPh sb="0" eb="2">
      <t>シヨウ</t>
    </rPh>
    <rPh sb="4" eb="8">
      <t>トクテイケンセツ</t>
    </rPh>
    <rPh sb="8" eb="10">
      <t>シザイ</t>
    </rPh>
    <rPh sb="11" eb="13">
      <t>シュルイ</t>
    </rPh>
    <phoneticPr fontId="2"/>
  </si>
  <si>
    <t>(新築・維持・修繕工事のみ)</t>
    <rPh sb="1" eb="3">
      <t>シンチク</t>
    </rPh>
    <rPh sb="4" eb="6">
      <t>イジ</t>
    </rPh>
    <rPh sb="7" eb="11">
      <t>シュウゼンコウジ</t>
    </rPh>
    <phoneticPr fontId="2"/>
  </si>
  <si>
    <t>(解体工事のみ)</t>
    <rPh sb="1" eb="5">
      <t>カイタイコウジ</t>
    </rPh>
    <phoneticPr fontId="2"/>
  </si>
  <si>
    <t>鉄筋コンクリート造</t>
    <rPh sb="0" eb="2">
      <t>テッキン</t>
    </rPh>
    <rPh sb="8" eb="9">
      <t>ゾウ</t>
    </rPh>
    <phoneticPr fontId="2"/>
  </si>
  <si>
    <t>新築工事</t>
    <rPh sb="0" eb="4">
      <t>シンチクコウジ</t>
    </rPh>
    <phoneticPr fontId="2"/>
  </si>
  <si>
    <t>維持・修繕工事</t>
    <rPh sb="0" eb="2">
      <t>イジ</t>
    </rPh>
    <rPh sb="3" eb="7">
      <t>シュウゼンコウジ</t>
    </rPh>
    <phoneticPr fontId="2"/>
  </si>
  <si>
    <t>解体工事</t>
    <rPh sb="0" eb="4">
      <t>カイタイコウジ</t>
    </rPh>
    <phoneticPr fontId="2"/>
  </si>
  <si>
    <t>電気</t>
    <rPh sb="0" eb="2">
      <t>デンキ</t>
    </rPh>
    <phoneticPr fontId="2"/>
  </si>
  <si>
    <t>水道</t>
    <rPh sb="0" eb="2">
      <t>スイドウ</t>
    </rPh>
    <phoneticPr fontId="2"/>
  </si>
  <si>
    <t>ガス</t>
    <phoneticPr fontId="2"/>
  </si>
  <si>
    <t>下水道</t>
    <rPh sb="0" eb="3">
      <t>ゲスイドウ</t>
    </rPh>
    <phoneticPr fontId="2"/>
  </si>
  <si>
    <t>鉄道</t>
    <rPh sb="0" eb="2">
      <t>テツドウ</t>
    </rPh>
    <phoneticPr fontId="2"/>
  </si>
  <si>
    <t>電話</t>
    <rPh sb="0" eb="2">
      <t>デンワ</t>
    </rPh>
    <phoneticPr fontId="2"/>
  </si>
  <si>
    <t>工作物</t>
    <rPh sb="0" eb="3">
      <t>コウサクブツ</t>
    </rPh>
    <phoneticPr fontId="2"/>
  </si>
  <si>
    <t>工作物の状況</t>
    <rPh sb="0" eb="3">
      <t>コウサクブツ</t>
    </rPh>
    <phoneticPr fontId="2"/>
  </si>
  <si>
    <t>工作物に関する調査の結果</t>
    <rPh sb="0" eb="3">
      <t>コウサクブツ</t>
    </rPh>
    <rPh sb="4" eb="5">
      <t>カン</t>
    </rPh>
    <rPh sb="7" eb="9">
      <t>チョウサ</t>
    </rPh>
    <rPh sb="10" eb="12">
      <t>ケッカ</t>
    </rPh>
    <phoneticPr fontId="2"/>
  </si>
  <si>
    <t>(解体・維持・修繕工事のみ)</t>
    <rPh sb="1" eb="3">
      <t>カイタイ</t>
    </rPh>
    <rPh sb="4" eb="6">
      <t>イジ</t>
    </rPh>
    <rPh sb="7" eb="9">
      <t>シュウゼン</t>
    </rPh>
    <rPh sb="9" eb="11">
      <t>コウジ</t>
    </rPh>
    <phoneticPr fontId="2"/>
  </si>
  <si>
    <t>②土工</t>
    <rPh sb="1" eb="3">
      <t>ドコウ</t>
    </rPh>
    <phoneticPr fontId="2"/>
  </si>
  <si>
    <t>工作物に用いられた建設資材の量</t>
    <rPh sb="0" eb="3">
      <t>コウサクブツ</t>
    </rPh>
    <phoneticPr fontId="2"/>
  </si>
  <si>
    <t>の見込み（解体工事のみ）</t>
    <rPh sb="5" eb="9">
      <t>カイタイコウジ</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</si>
  <si>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6">
      <t>トクテイケンセツシザイ</t>
    </rPh>
    <rPh sb="6" eb="9">
      <t>ハイキブツ</t>
    </rPh>
    <rPh sb="10" eb="12">
      <t>シュルイ</t>
    </rPh>
    <rPh sb="15" eb="16">
      <t>リョウ</t>
    </rPh>
    <rPh sb="17" eb="19">
      <t>ミコ</t>
    </rPh>
    <rPh sb="21" eb="24">
      <t>ゼンコウジ</t>
    </rPh>
    <rPh sb="25" eb="26">
      <t>ナラ</t>
    </rPh>
    <rPh sb="28" eb="34">
      <t>トクテイケンセツシザイ</t>
    </rPh>
    <rPh sb="35" eb="37">
      <t>シヨウ</t>
    </rPh>
    <rPh sb="40" eb="43">
      <t>コウサクブツ</t>
    </rPh>
    <rPh sb="44" eb="46">
      <t>ブブン</t>
    </rPh>
    <rPh sb="47" eb="49">
      <t>シンチク</t>
    </rPh>
    <rPh sb="50" eb="52">
      <t>イジ</t>
    </rPh>
    <rPh sb="53" eb="57">
      <t>シュウゼンコウジ</t>
    </rPh>
    <rPh sb="60" eb="61">
      <t>オヨ</t>
    </rPh>
    <rPh sb="62" eb="68">
      <t>トクテイケンセツシザイ</t>
    </rPh>
    <rPh sb="68" eb="71">
      <t>ハイキブツ</t>
    </rPh>
    <rPh sb="72" eb="74">
      <t>ハッセイ</t>
    </rPh>
    <rPh sb="75" eb="77">
      <t>ミコ</t>
    </rPh>
    <rPh sb="80" eb="83">
      <t>コウサクブツ</t>
    </rPh>
    <rPh sb="84" eb="86">
      <t>ブブン</t>
    </rPh>
    <rPh sb="87" eb="89">
      <t>イジ</t>
    </rPh>
    <rPh sb="90" eb="92">
      <t>シュウゼン</t>
    </rPh>
    <rPh sb="93" eb="97">
      <t>カイタイコウジ</t>
    </rPh>
    <phoneticPr fontId="2"/>
  </si>
  <si>
    <t>(注)　①仮設　②土工　③基礎　④本体構造　⑤本体付属品　⑥その他</t>
    <rPh sb="1" eb="2">
      <t>チュウ</t>
    </rPh>
    <rPh sb="5" eb="7">
      <t>カセツ</t>
    </rPh>
    <rPh sb="9" eb="11">
      <t>ドコウ</t>
    </rPh>
    <rPh sb="13" eb="15">
      <t>キソ</t>
    </rPh>
    <rPh sb="17" eb="21">
      <t>ホンタイコウゾウ</t>
    </rPh>
    <rPh sb="23" eb="28">
      <t>ホンタイフゾクヒン</t>
    </rPh>
    <rPh sb="32" eb="33">
      <t>タ</t>
    </rPh>
    <phoneticPr fontId="2"/>
  </si>
  <si>
    <t>①仮設</t>
    <rPh sb="1" eb="3">
      <t>カセツ</t>
    </rPh>
    <phoneticPr fontId="2"/>
  </si>
  <si>
    <t>③基礎</t>
    <rPh sb="1" eb="3">
      <t>キソ</t>
    </rPh>
    <phoneticPr fontId="2"/>
  </si>
  <si>
    <t>④本体構造</t>
    <rPh sb="1" eb="5">
      <t>ホンタイコウゾウ</t>
    </rPh>
    <phoneticPr fontId="2"/>
  </si>
  <si>
    <t>⑤本体付属品</t>
    <rPh sb="1" eb="6">
      <t>ホンタイフゾクヒン</t>
    </rPh>
    <phoneticPr fontId="2"/>
  </si>
  <si>
    <t>仮設工事</t>
    <rPh sb="0" eb="4">
      <t>カセツコウジ</t>
    </rPh>
    <phoneticPr fontId="2"/>
  </si>
  <si>
    <t>土工事</t>
    <rPh sb="0" eb="3">
      <t>ドコウジ</t>
    </rPh>
    <phoneticPr fontId="2"/>
  </si>
  <si>
    <t>基礎工事</t>
    <rPh sb="0" eb="4">
      <t>キソコウジ</t>
    </rPh>
    <phoneticPr fontId="2"/>
  </si>
  <si>
    <t>本体構造の工事</t>
    <rPh sb="0" eb="4">
      <t>ホンタイコウゾウ</t>
    </rPh>
    <rPh sb="5" eb="7">
      <t>コウジ</t>
    </rPh>
    <phoneticPr fontId="2"/>
  </si>
  <si>
    <t>本体付属品の工事</t>
    <rPh sb="0" eb="5">
      <t>ホンタイフゾクヒン</t>
    </rPh>
    <rPh sb="6" eb="8">
      <t>コウジ</t>
    </rPh>
    <phoneticPr fontId="2"/>
  </si>
  <si>
    <t>コンクリート塊</t>
    <rPh sb="6" eb="7">
      <t>カタマリ</t>
    </rPh>
    <phoneticPr fontId="2"/>
  </si>
  <si>
    <t>上の工程における⑤→④→③の順序</t>
    <rPh sb="0" eb="1">
      <t>ウエ</t>
    </rPh>
    <rPh sb="2" eb="4">
      <t>コウテイ</t>
    </rPh>
    <rPh sb="14" eb="16">
      <t>ジュンジョ</t>
    </rPh>
    <phoneticPr fontId="2"/>
  </si>
  <si>
    <t>工作物の構造
(解体工事のみ)</t>
    <rPh sb="0" eb="3">
      <t>コウサクブツ</t>
    </rPh>
    <rPh sb="4" eb="6">
      <t>コウゾウ</t>
    </rPh>
    <phoneticPr fontId="2"/>
  </si>
  <si>
    <r>
      <t xml:space="preserve">石綿
</t>
    </r>
    <r>
      <rPr>
        <sz val="12"/>
        <color theme="1"/>
        <rFont val="ＭＳ 明朝"/>
        <family val="1"/>
        <charset val="128"/>
      </rPr>
      <t>(大気汚染防止法・安全衛生法石綿則)</t>
    </r>
    <rPh sb="0" eb="2">
      <t>セキメン</t>
    </rPh>
    <phoneticPr fontId="2"/>
  </si>
  <si>
    <t>発注者又は自主施工者</t>
    <phoneticPr fontId="2"/>
  </si>
  <si>
    <t>届出年月日</t>
    <rPh sb="0" eb="2">
      <t>トドケデ</t>
    </rPh>
    <rPh sb="2" eb="5">
      <t>ネンガッピ</t>
    </rPh>
    <phoneticPr fontId="2"/>
  </si>
  <si>
    <t>―</t>
    <phoneticPr fontId="2"/>
  </si>
  <si>
    <t>最初に表紙シートを全て入力し、その後、他のシートを入力してください。</t>
    <rPh sb="0" eb="2">
      <t>サイショ</t>
    </rPh>
    <rPh sb="19" eb="20">
      <t>タ</t>
    </rPh>
    <phoneticPr fontId="2"/>
  </si>
  <si>
    <t>他法令関係</t>
    <rPh sb="0" eb="1">
      <t>ホカ</t>
    </rPh>
    <rPh sb="1" eb="3">
      <t>ホウレイ</t>
    </rPh>
    <rPh sb="3" eb="5">
      <t>カンケイ</t>
    </rPh>
    <phoneticPr fontId="2"/>
  </si>
  <si>
    <r>
      <rPr>
        <sz val="14"/>
        <color theme="1"/>
        <rFont val="ＭＳ 明朝"/>
        <family val="1"/>
        <charset val="128"/>
      </rPr>
      <t>他法令関係</t>
    </r>
    <r>
      <rPr>
        <sz val="11"/>
        <color theme="1"/>
        <rFont val="ＭＳ 明朝"/>
        <family val="1"/>
        <charset val="128"/>
      </rPr>
      <t>(修繕・模様替工事のみ)</t>
    </r>
    <rPh sb="0" eb="1">
      <t>タ</t>
    </rPh>
    <rPh sb="1" eb="3">
      <t>ホウレイ</t>
    </rPh>
    <rPh sb="3" eb="5">
      <t>カンケイ</t>
    </rPh>
    <rPh sb="7" eb="9">
      <t>シュウゼン</t>
    </rPh>
    <rPh sb="10" eb="13">
      <t>モヨウガ</t>
    </rPh>
    <rPh sb="13" eb="15">
      <t>コウジ</t>
    </rPh>
    <phoneticPr fontId="2"/>
  </si>
  <si>
    <r>
      <rPr>
        <sz val="14"/>
        <color theme="1"/>
        <rFont val="ＭＳ 明朝"/>
        <family val="1"/>
        <charset val="128"/>
      </rPr>
      <t xml:space="preserve">他法令関係
</t>
    </r>
    <r>
      <rPr>
        <sz val="12"/>
        <color theme="1"/>
        <rFont val="ＭＳ 明朝"/>
        <family val="1"/>
        <charset val="128"/>
      </rPr>
      <t>(解体・維持・修繕工事のみ)</t>
    </r>
    <rPh sb="0" eb="1">
      <t>タ</t>
    </rPh>
    <rPh sb="1" eb="3">
      <t>ホウレイ</t>
    </rPh>
    <rPh sb="3" eb="4">
      <t>カン</t>
    </rPh>
    <rPh sb="7" eb="9">
      <t>カイタイ</t>
    </rPh>
    <rPh sb="10" eb="12">
      <t>イジ</t>
    </rPh>
    <rPh sb="14" eb="16">
      <t>コウジ</t>
    </rPh>
    <phoneticPr fontId="2"/>
  </si>
  <si>
    <t>建築物以外のものに係る解体工事又は新築工事等（土木工事等）</t>
    <rPh sb="0" eb="3">
      <t>ケンチクブツ</t>
    </rPh>
    <rPh sb="3" eb="5">
      <t>イガイ</t>
    </rPh>
    <rPh sb="9" eb="10">
      <t>カカ</t>
    </rPh>
    <rPh sb="11" eb="15">
      <t>カイタイコウジ</t>
    </rPh>
    <rPh sb="15" eb="16">
      <t>マタ</t>
    </rPh>
    <rPh sb="17" eb="19">
      <t>シンチク</t>
    </rPh>
    <rPh sb="19" eb="21">
      <t>コウジ</t>
    </rPh>
    <rPh sb="21" eb="22">
      <t>トウ</t>
    </rPh>
    <rPh sb="23" eb="25">
      <t>ドボク</t>
    </rPh>
    <rPh sb="25" eb="27">
      <t>コウジ</t>
    </rPh>
    <rPh sb="27" eb="28">
      <t>トウ</t>
    </rPh>
    <phoneticPr fontId="2"/>
  </si>
  <si>
    <t>解体</t>
    <phoneticPr fontId="2"/>
  </si>
  <si>
    <t>土木</t>
    <rPh sb="0" eb="2">
      <t>ドボク</t>
    </rPh>
    <phoneticPr fontId="2"/>
  </si>
  <si>
    <t>建築</t>
    <rPh sb="0" eb="2">
      <t>ケンチク</t>
    </rPh>
    <phoneticPr fontId="2"/>
  </si>
  <si>
    <t>・書面申請用に印刷する場合は、印刷前に以下にチェックを入れてください。</t>
    <rPh sb="1" eb="5">
      <t>ショメンシンセイ</t>
    </rPh>
    <rPh sb="5" eb="6">
      <t>ヨウ</t>
    </rPh>
    <rPh sb="7" eb="9">
      <t>インサツ</t>
    </rPh>
    <rPh sb="11" eb="13">
      <t>バアイ</t>
    </rPh>
    <rPh sb="15" eb="18">
      <t>インサツマエ</t>
    </rPh>
    <rPh sb="19" eb="21">
      <t>イカ</t>
    </rPh>
    <rPh sb="27" eb="28">
      <t>イ</t>
    </rPh>
    <phoneticPr fontId="2"/>
  </si>
  <si>
    <t>書面申請（チェックボックス欄を印字可能とする）</t>
    <rPh sb="0" eb="4">
      <t>ショメンシンセイ</t>
    </rPh>
    <rPh sb="13" eb="14">
      <t>ラン</t>
    </rPh>
    <rPh sb="15" eb="17">
      <t>インジ</t>
    </rPh>
    <rPh sb="17" eb="19">
      <t>カノウ</t>
    </rPh>
    <phoneticPr fontId="2"/>
  </si>
  <si>
    <t>本ファイルは、岐阜県提出用 電子申請・書面申請共通様式(Ver R081005版)です。</t>
    <rPh sb="0" eb="1">
      <t>ホン</t>
    </rPh>
    <rPh sb="7" eb="9">
      <t>ギフ</t>
    </rPh>
    <rPh sb="9" eb="10">
      <t>ケン</t>
    </rPh>
    <rPh sb="10" eb="13">
      <t>テイシュツヨウ</t>
    </rPh>
    <rPh sb="14" eb="16">
      <t>デンシ</t>
    </rPh>
    <rPh sb="16" eb="18">
      <t>シンセイ</t>
    </rPh>
    <rPh sb="19" eb="23">
      <t>ショメンシンセイ</t>
    </rPh>
    <rPh sb="23" eb="27">
      <t>キョウツウヨウシキ</t>
    </rPh>
    <rPh sb="39" eb="40">
      <t>バン</t>
    </rPh>
    <phoneticPr fontId="2"/>
  </si>
  <si>
    <t>表紙シートに書面申請用チェックボックスを追加</t>
    <rPh sb="0" eb="2">
      <t>ヒョウシ</t>
    </rPh>
    <rPh sb="6" eb="11">
      <t>ショメンシンセイヨウ</t>
    </rPh>
    <rPh sb="20" eb="22">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</si>
</sst>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_ "/>
    <numFmt numFmtId="177" formatCode="0_);[Red]\(0\)"/>
    <numFmt numFmtId="178" formatCode="#,##0_ ;[Red]\-#,##0\ "/>
    <numFmt numFmtId="179" formatCode="0_ "/>
    <numFmt numFmtId="180" formatCode="[$]ggge&quot;年&quot;m&quot;月&quot;d&quot;日&quot;;@" x16r2:formatCode16="[$-ja-JP-x-gannen]ggge&quot;年&quot;m&quot;月&quot;d&quot;日&quot;;@"/>
    <numFmt numFmtId="181" formatCode="m/d"/>
    <numFmt numFmtId="182" formatCode="[$-411]ge\.m\.d;@"/>
    <numFmt numFmtId="183" formatCode="#,##0_);[Red]\(#,##0\)"/>
    <numFmt numFmtId="184" formatCode="[=0]0;[&lt;0.1]0.00;0.0"/>
  </numFmts>
  <fonts count="49">
    <font>
      <sz val="11"/>
      <color theme="1"/>
      <name val="游ゴシック"/>
      <family val="2"/>
      <charset val="128"/>
      <scheme val="minor"/>
    </font>
    <font>
      <sz val="9"/>
      <name val="ＭＳ 明朝"/>
      <family val="1"/>
    </font>
    <font>
      <sz val="6"/>
      <name val="游ゴシック"/>
      <family val="2"/>
      <charset val="128"/>
      <scheme val="minor"/>
    </font>
    <font>
      <sz val="6"/>
      <name val="ＭＳ Ｐゴシック"/>
      <family val="3"/>
    </font>
    <font>
      <sz val="11"/>
      <name val="ＭＳ 明朝"/>
      <family val="1"/>
    </font>
    <font>
      <sz val="11"/>
      <name val="ＭＳ Ｐゴシック"/>
      <family val="3"/>
      <charset val="128"/>
    </font>
    <font>
      <sz val="9"/>
      <name val="ＭＳ 明朝"/>
      <family val="1"/>
      <charset val="128"/>
    </font>
    <font>
      <sz val="11"/>
      <color theme="1"/>
      <name val="游ゴシック"/>
      <family val="2"/>
      <charset val="128"/>
      <scheme val="minor"/>
    </font>
    <font>
      <sz val="11"/>
      <color theme="1"/>
      <name val="游ゴシック"/>
      <family val="3"/>
      <charset val="128"/>
      <scheme val="minor"/>
    </font>
    <font>
      <sz val="8"/>
      <name val="ＭＳ 明朝"/>
      <family val="1"/>
      <charset val="128"/>
    </font>
    <font>
      <sz val="11"/>
      <name val="ＭＳ 明朝"/>
      <family val="1"/>
      <charset val="128"/>
    </font>
    <font>
      <sz val="20"/>
      <name val="ＭＳ 明朝"/>
      <family val="1"/>
      <charset val="128"/>
    </font>
    <font>
      <sz val="8"/>
      <name val="ＭＳ 明朝"/>
      <family val="1"/>
    </font>
    <font>
      <b/>
      <sz val="11"/>
      <color rgb="FFFF0000"/>
      <name val="游ゴシック"/>
      <family val="3"/>
      <charset val="128"/>
      <scheme val="minor"/>
    </font>
    <font>
      <sz val="10"/>
      <name val="ＭＳ 明朝"/>
      <family val="1"/>
      <charset val="128"/>
    </font>
    <font>
      <sz val="10"/>
      <color theme="1"/>
      <name val="ＭＳ 明朝"/>
      <family val="1"/>
      <charset val="128"/>
    </font>
    <font>
      <sz val="14"/>
      <name val="ＭＳ 明朝"/>
      <family val="1"/>
      <charset val="128"/>
    </font>
    <font>
      <sz val="9"/>
      <color indexed="81"/>
      <name val="ＭＳ ゴシック"/>
      <family val="3"/>
      <charset val="128"/>
    </font>
    <font>
      <sz val="14"/>
      <color theme="1"/>
      <name val="ＭＳ 明朝"/>
      <family val="1"/>
      <charset val="128"/>
    </font>
    <font>
      <sz val="14"/>
      <name val="ＭＳ 明朝"/>
      <family val="1"/>
    </font>
    <font>
      <sz val="24"/>
      <name val="ＭＳ 明朝"/>
      <family val="1"/>
      <charset val="128"/>
    </font>
    <font>
      <sz val="10"/>
      <name val="ＭＳ 明朝"/>
      <family val="1"/>
    </font>
    <font>
      <b/>
      <sz val="14"/>
      <color theme="1"/>
      <name val="ＭＳ 明朝"/>
      <family val="1"/>
      <charset val="128"/>
    </font>
    <font>
      <b/>
      <sz val="12"/>
      <color theme="1"/>
      <name val="ＭＳ 明朝"/>
      <family val="1"/>
      <charset val="128"/>
    </font>
    <font>
      <b/>
      <sz val="12"/>
      <name val="ＭＳ 明朝"/>
      <family val="1"/>
      <charset val="128"/>
    </font>
    <font>
      <b/>
      <sz val="12"/>
      <color rgb="FFFF0000"/>
      <name val="游ゴシック"/>
      <family val="3"/>
      <charset val="128"/>
      <scheme val="minor"/>
    </font>
    <font>
      <sz val="12"/>
      <color theme="1"/>
      <name val="ＭＳ 明朝"/>
      <family val="1"/>
      <charset val="128"/>
    </font>
    <font>
      <sz val="11"/>
      <color theme="1"/>
      <name val="ＭＳ 明朝"/>
      <family val="1"/>
      <charset val="128"/>
    </font>
    <font>
      <sz val="6"/>
      <color theme="1"/>
      <name val="ＭＳ 明朝"/>
      <family val="1"/>
      <charset val="128"/>
    </font>
    <font>
      <sz val="6"/>
      <name val="ＭＳ 明朝"/>
      <family val="1"/>
      <charset val="128"/>
    </font>
    <font>
      <b/>
      <sz val="12"/>
      <name val="游ゴシック"/>
      <family val="3"/>
      <charset val="128"/>
      <scheme val="minor"/>
    </font>
    <font>
      <b/>
      <sz val="14"/>
      <color rgb="FFC00000"/>
      <name val="游ゴシック"/>
      <family val="3"/>
      <charset val="128"/>
      <scheme val="minor"/>
    </font>
    <font>
      <sz val="9"/>
      <color indexed="81"/>
      <name val="MS P ゴシック"/>
      <family val="3"/>
      <charset val="128"/>
    </font>
    <font>
      <sz val="22"/>
      <color theme="1"/>
      <name val="ＭＳ 明朝"/>
      <family val="1"/>
      <charset val="128"/>
    </font>
    <font>
      <b/>
      <sz val="12"/>
      <color theme="1"/>
      <name val="游ゴシック"/>
      <family val="3"/>
      <charset val="128"/>
      <scheme val="minor"/>
    </font>
    <font>
      <sz val="9"/>
      <color theme="1"/>
      <name val="ＭＳ 明朝"/>
      <family val="1"/>
      <charset val="128"/>
    </font>
    <font>
      <sz val="10"/>
      <color theme="1"/>
      <name val="ＭＳ ゴシック"/>
      <family val="3"/>
      <charset val="128"/>
    </font>
    <font>
      <sz val="8"/>
      <color theme="1"/>
      <name val="ＭＳ ゴシック"/>
      <family val="3"/>
      <charset val="128"/>
    </font>
    <font>
      <b/>
      <sz val="11"/>
      <color rgb="FFC00000"/>
      <name val="游ゴシック"/>
      <family val="3"/>
      <charset val="128"/>
      <scheme val="minor"/>
    </font>
    <font>
      <sz val="8"/>
      <color theme="1"/>
      <name val="ＭＳ 明朝"/>
      <family val="1"/>
      <charset val="128"/>
    </font>
    <font>
      <b/>
      <sz val="14"/>
      <color rgb="FFFF0000"/>
      <name val="游ゴシック"/>
      <family val="3"/>
      <charset val="128"/>
      <scheme val="minor"/>
    </font>
    <font>
      <sz val="9"/>
      <color theme="1"/>
      <name val="ＭＳ ゴシック"/>
      <family val="3"/>
      <charset val="128"/>
    </font>
    <font>
      <sz val="6"/>
      <color theme="1"/>
      <name val="ＭＳ ゴシック"/>
      <family val="3"/>
      <charset val="128"/>
    </font>
    <font>
      <sz val="9"/>
      <color theme="1"/>
      <name val="游ゴシック"/>
      <family val="3"/>
      <charset val="128"/>
      <scheme val="minor"/>
    </font>
    <font>
      <sz val="9"/>
      <name val="游ゴシック"/>
      <family val="3"/>
      <charset val="128"/>
      <scheme val="minor"/>
    </font>
    <font>
      <sz val="9"/>
      <color theme="1"/>
      <name val="游ゴシック"/>
      <family val="3"/>
      <charset val="128"/>
    </font>
    <font>
      <sz val="11"/>
      <color theme="0"/>
      <name val="ＭＳ 明朝"/>
      <family val="1"/>
    </font>
    <font>
      <sz val="10"/>
      <color theme="0"/>
      <name val="ＭＳ 明朝"/>
      <family val="1"/>
    </font>
    <font>
      <sz val="14"/>
      <color theme="0"/>
      <name val="ＭＳ 明朝"/>
      <family val="1"/>
    </font>
  </fonts>
  <fills count="6">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99"/>
        <bgColor indexed="64"/>
      </patternFill>
    </fill>
  </fills>
  <borders count="6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4">
    <xf numFmtId="0" fontId="0" fillId="0" borderId="0">
      <alignment vertical="center"/>
    </xf>
    <xf numFmtId="0" fontId="5" fillId="0" borderId="0">
      <alignment vertical="center"/>
    </xf>
    <xf numFmtId="38" fontId="7" fillId="0" borderId="0" applyFont="0" applyFill="0" applyBorder="0" applyAlignment="0" applyProtection="0">
      <alignment vertical="center"/>
    </xf>
    <xf numFmtId="0" fontId="5" fillId="0" borderId="0"/>
  </cellStyleXfs>
  <cellXfs count="561">
    <xf numFmtId="0" fontId="0" fillId="0" borderId="0" xfId="0">
      <alignment vertical="center"/>
    </xf>
    <xf numFmtId="0" fontId="8" fillId="0" borderId="0" xfId="0" applyFont="1">
      <alignment vertical="center"/>
    </xf>
    <xf numFmtId="0" fontId="10" fillId="0" borderId="0" xfId="0" applyFont="1" applyBorder="1" applyAlignment="1" applyProtection="1">
      <alignment vertical="center"/>
      <protection locked="0"/>
    </xf>
    <xf numFmtId="0" fontId="10" fillId="0" borderId="0" xfId="3" applyFont="1" applyAlignment="1">
      <alignment vertical="center"/>
    </xf>
    <xf numFmtId="0" fontId="4" fillId="0" borderId="0" xfId="3" applyFont="1" applyAlignment="1">
      <alignment vertical="center"/>
    </xf>
    <xf numFmtId="0" fontId="10" fillId="0" borderId="0" xfId="0" applyFont="1" applyAlignment="1">
      <alignment vertical="center"/>
    </xf>
    <xf numFmtId="0" fontId="4" fillId="0" borderId="0" xfId="3" applyFont="1" applyAlignment="1">
      <alignment vertical="center"/>
    </xf>
    <xf numFmtId="0" fontId="4" fillId="0" borderId="0" xfId="3" applyFont="1" applyAlignment="1">
      <alignment horizontal="right" vertical="center"/>
    </xf>
    <xf numFmtId="0" fontId="10" fillId="0" borderId="0" xfId="0" applyFont="1" applyBorder="1" applyAlignment="1" applyProtection="1">
      <alignment horizontal="right" vertical="center"/>
      <protection locked="0"/>
    </xf>
    <xf numFmtId="0" fontId="10" fillId="0" borderId="0" xfId="0" applyFont="1" applyAlignment="1">
      <alignment horizontal="center" vertical="center"/>
    </xf>
    <xf numFmtId="0" fontId="12" fillId="0" borderId="0" xfId="3" applyFont="1" applyAlignment="1">
      <alignment horizontal="right" vertical="center"/>
    </xf>
    <xf numFmtId="0" fontId="4" fillId="0" borderId="1" xfId="3" applyFont="1" applyBorder="1" applyAlignment="1">
      <alignment vertical="center"/>
    </xf>
    <xf numFmtId="0" fontId="1" fillId="0" borderId="0" xfId="3" applyFont="1" applyAlignment="1">
      <alignment horizontal="right" vertical="center"/>
    </xf>
    <xf numFmtId="0" fontId="10" fillId="0" borderId="1" xfId="3" applyFont="1" applyBorder="1" applyAlignment="1">
      <alignment vertical="center"/>
    </xf>
    <xf numFmtId="0" fontId="10" fillId="0" borderId="1" xfId="0" applyFont="1" applyBorder="1" applyAlignment="1" applyProtection="1">
      <alignment vertical="center"/>
      <protection locked="0"/>
    </xf>
    <xf numFmtId="0" fontId="10" fillId="0" borderId="1" xfId="0" applyFont="1" applyBorder="1" applyAlignment="1" applyProtection="1">
      <alignment horizontal="right" vertical="center"/>
      <protection locked="0"/>
    </xf>
    <xf numFmtId="0" fontId="10" fillId="0" borderId="1" xfId="0" applyFont="1" applyBorder="1" applyAlignment="1">
      <alignment horizontal="center" vertical="center"/>
    </xf>
    <xf numFmtId="0" fontId="10" fillId="0" borderId="0" xfId="0" applyFont="1" applyBorder="1" applyAlignment="1">
      <alignment vertical="center"/>
    </xf>
    <xf numFmtId="0" fontId="4" fillId="0" borderId="0" xfId="3" applyFont="1" applyBorder="1" applyAlignment="1">
      <alignment vertical="center"/>
    </xf>
    <xf numFmtId="0" fontId="4" fillId="0" borderId="5" xfId="3" applyFont="1" applyBorder="1" applyAlignment="1">
      <alignment vertical="center"/>
    </xf>
    <xf numFmtId="0" fontId="4" fillId="0" borderId="8" xfId="3" applyFont="1" applyBorder="1" applyAlignment="1">
      <alignment vertical="center"/>
    </xf>
    <xf numFmtId="0" fontId="4" fillId="0" borderId="10" xfId="3" applyFont="1" applyBorder="1" applyAlignment="1">
      <alignment vertical="center"/>
    </xf>
    <xf numFmtId="0" fontId="4" fillId="0" borderId="7" xfId="3" applyFont="1" applyBorder="1" applyAlignment="1">
      <alignment vertical="center"/>
    </xf>
    <xf numFmtId="0" fontId="4" fillId="0" borderId="9" xfId="3" applyFont="1" applyBorder="1" applyAlignment="1">
      <alignment vertical="center"/>
    </xf>
    <xf numFmtId="0" fontId="4" fillId="0" borderId="11" xfId="3" applyFont="1" applyBorder="1" applyAlignment="1">
      <alignment vertical="center"/>
    </xf>
    <xf numFmtId="0" fontId="1" fillId="0" borderId="0" xfId="3" applyFont="1" applyAlignment="1">
      <alignment vertical="center"/>
    </xf>
    <xf numFmtId="0" fontId="6" fillId="0" borderId="0" xfId="3" applyFont="1" applyAlignment="1">
      <alignment vertical="center"/>
    </xf>
    <xf numFmtId="0" fontId="10" fillId="0" borderId="0" xfId="3" applyFont="1" applyBorder="1" applyAlignment="1">
      <alignment vertical="center"/>
    </xf>
    <xf numFmtId="0" fontId="13" fillId="0" borderId="0" xfId="3" applyFont="1" applyAlignment="1">
      <alignment vertical="center"/>
    </xf>
    <xf numFmtId="0" fontId="18" fillId="0" borderId="0" xfId="0" applyFont="1">
      <alignment vertical="center"/>
    </xf>
    <xf numFmtId="0" fontId="19" fillId="0" borderId="0" xfId="3" applyFont="1" applyAlignment="1">
      <alignment horizontal="right" vertical="center"/>
    </xf>
    <xf numFmtId="0" fontId="16" fillId="0" borderId="0" xfId="3" applyFont="1" applyAlignment="1">
      <alignment vertical="center"/>
    </xf>
    <xf numFmtId="0" fontId="19" fillId="3" borderId="6" xfId="3" applyFont="1" applyFill="1" applyBorder="1" applyAlignment="1">
      <alignment vertical="center"/>
    </xf>
    <xf numFmtId="0" fontId="18" fillId="3" borderId="1" xfId="0" applyFont="1" applyFill="1" applyBorder="1">
      <alignment vertical="center"/>
    </xf>
    <xf numFmtId="0" fontId="21" fillId="3" borderId="6" xfId="3" applyFont="1" applyFill="1" applyBorder="1" applyAlignment="1">
      <alignment horizontal="center" vertical="center"/>
    </xf>
    <xf numFmtId="0" fontId="18" fillId="0" borderId="1" xfId="0" applyFont="1" applyBorder="1">
      <alignment vertical="center"/>
    </xf>
    <xf numFmtId="0" fontId="16" fillId="3" borderId="6" xfId="3" applyFont="1" applyFill="1" applyBorder="1" applyAlignment="1">
      <alignment vertical="center"/>
    </xf>
    <xf numFmtId="0" fontId="16" fillId="3" borderId="7" xfId="3" applyFont="1" applyFill="1" applyBorder="1" applyAlignment="1">
      <alignment vertical="center"/>
    </xf>
    <xf numFmtId="0" fontId="14" fillId="3" borderId="10" xfId="3" applyFont="1" applyFill="1" applyBorder="1" applyAlignment="1">
      <alignment horizontal="center" vertical="center"/>
    </xf>
    <xf numFmtId="0" fontId="16" fillId="3" borderId="1" xfId="0" applyFont="1" applyFill="1" applyBorder="1">
      <alignment vertical="center"/>
    </xf>
    <xf numFmtId="0" fontId="14" fillId="3" borderId="1" xfId="0" applyFont="1" applyFill="1" applyBorder="1" applyAlignment="1">
      <alignment horizontal="center" vertical="center"/>
    </xf>
    <xf numFmtId="0" fontId="16" fillId="3" borderId="1" xfId="0" applyFont="1" applyFill="1" applyBorder="1" applyAlignment="1">
      <alignment horizontal="right" vertical="center"/>
    </xf>
    <xf numFmtId="0" fontId="16" fillId="3" borderId="11" xfId="0" applyFont="1" applyFill="1" applyBorder="1">
      <alignment vertical="center"/>
    </xf>
    <xf numFmtId="0" fontId="18" fillId="0" borderId="5" xfId="0" applyFont="1" applyBorder="1">
      <alignment vertical="center"/>
    </xf>
    <xf numFmtId="0" fontId="18" fillId="0" borderId="6" xfId="0" applyFont="1" applyBorder="1">
      <alignment vertical="center"/>
    </xf>
    <xf numFmtId="0" fontId="18" fillId="0" borderId="7" xfId="0" applyFont="1" applyBorder="1">
      <alignment vertical="center"/>
    </xf>
    <xf numFmtId="0" fontId="18" fillId="0" borderId="10" xfId="0" applyFont="1" applyBorder="1">
      <alignment vertical="center"/>
    </xf>
    <xf numFmtId="0" fontId="18" fillId="0" borderId="11" xfId="0" applyFont="1" applyBorder="1">
      <alignment vertical="center"/>
    </xf>
    <xf numFmtId="0" fontId="18" fillId="0" borderId="8"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8" fillId="3" borderId="7" xfId="0" applyFont="1" applyFill="1" applyBorder="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5" fillId="0" borderId="0" xfId="0" applyFont="1">
      <alignment vertical="center"/>
    </xf>
    <xf numFmtId="0" fontId="18" fillId="0" borderId="6" xfId="0" applyFont="1" applyFill="1" applyBorder="1">
      <alignment vertical="center"/>
    </xf>
    <xf numFmtId="0" fontId="28" fillId="0" borderId="0" xfId="0" applyFont="1">
      <alignment vertical="center"/>
    </xf>
    <xf numFmtId="0" fontId="29" fillId="0" borderId="0" xfId="3" applyFont="1" applyAlignment="1">
      <alignment vertical="center"/>
    </xf>
    <xf numFmtId="0" fontId="30" fillId="0" borderId="0" xfId="0" applyFont="1" applyAlignment="1">
      <alignment vertical="center"/>
    </xf>
    <xf numFmtId="0" fontId="30" fillId="0" borderId="0" xfId="0" applyFont="1">
      <alignment vertical="center"/>
    </xf>
    <xf numFmtId="0" fontId="30" fillId="0" borderId="0" xfId="0" applyFont="1" applyAlignment="1">
      <alignment vertical="top"/>
    </xf>
    <xf numFmtId="0" fontId="18" fillId="0" borderId="0" xfId="0" applyFont="1" applyBorder="1">
      <alignment vertical="center"/>
    </xf>
    <xf numFmtId="0" fontId="18" fillId="3" borderId="0" xfId="0" applyFont="1" applyFill="1" applyBorder="1">
      <alignment vertical="center"/>
    </xf>
    <xf numFmtId="0" fontId="18" fillId="0" borderId="8" xfId="0" applyFont="1" applyBorder="1">
      <alignment vertical="center"/>
    </xf>
    <xf numFmtId="0" fontId="18" fillId="0" borderId="8" xfId="0" applyFont="1" applyFill="1" applyBorder="1">
      <alignment vertical="center"/>
    </xf>
    <xf numFmtId="0" fontId="18" fillId="0" borderId="0" xfId="0" applyFont="1" applyFill="1" applyBorder="1">
      <alignment vertical="center"/>
    </xf>
    <xf numFmtId="0" fontId="18" fillId="0" borderId="1" xfId="0" applyFont="1" applyFill="1" applyBorder="1">
      <alignment vertical="center"/>
    </xf>
    <xf numFmtId="0" fontId="26" fillId="0" borderId="0" xfId="0" applyFont="1" applyFill="1" applyBorder="1">
      <alignment vertical="center"/>
    </xf>
    <xf numFmtId="0" fontId="18" fillId="0" borderId="9" xfId="0" applyFont="1" applyBorder="1">
      <alignment vertical="center"/>
    </xf>
    <xf numFmtId="0" fontId="18" fillId="0" borderId="19" xfId="0" applyFont="1" applyBorder="1">
      <alignment vertical="center"/>
    </xf>
    <xf numFmtId="0" fontId="18" fillId="0" borderId="20" xfId="0" applyFont="1" applyBorder="1">
      <alignment vertical="center"/>
    </xf>
    <xf numFmtId="0" fontId="4" fillId="0" borderId="0" xfId="3" applyFont="1" applyAlignment="1">
      <alignment vertical="center"/>
    </xf>
    <xf numFmtId="0" fontId="10" fillId="0" borderId="0" xfId="3" applyFont="1" applyFill="1" applyAlignment="1">
      <alignment horizontal="right" vertical="center"/>
    </xf>
    <xf numFmtId="0" fontId="18" fillId="0" borderId="6" xfId="0" applyFont="1" applyBorder="1">
      <alignment vertical="center"/>
    </xf>
    <xf numFmtId="0" fontId="18" fillId="0" borderId="7"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8" fillId="0" borderId="8" xfId="0" applyFont="1" applyBorder="1">
      <alignment vertical="center"/>
    </xf>
    <xf numFmtId="0" fontId="31" fillId="0" borderId="0" xfId="3" applyFont="1" applyAlignment="1">
      <alignment vertical="center"/>
    </xf>
    <xf numFmtId="0" fontId="18" fillId="0" borderId="9" xfId="0" applyFont="1" applyFill="1" applyBorder="1">
      <alignment vertical="center"/>
    </xf>
    <xf numFmtId="0" fontId="26" fillId="0" borderId="8" xfId="0" applyFont="1" applyFill="1" applyBorder="1">
      <alignment vertical="center"/>
    </xf>
    <xf numFmtId="0" fontId="26" fillId="0" borderId="10" xfId="0" applyFont="1" applyFill="1" applyBorder="1" applyAlignment="1">
      <alignment vertical="center" shrinkToFit="1"/>
    </xf>
    <xf numFmtId="0" fontId="26" fillId="0" borderId="11" xfId="0" applyFont="1" applyFill="1" applyBorder="1">
      <alignment vertical="center"/>
    </xf>
    <xf numFmtId="0" fontId="26" fillId="0" borderId="1" xfId="0" applyFont="1" applyFill="1" applyBorder="1">
      <alignment vertical="center"/>
    </xf>
    <xf numFmtId="0" fontId="18" fillId="0" borderId="11" xfId="0" applyFont="1" applyFill="1" applyBorder="1">
      <alignment vertical="center"/>
    </xf>
    <xf numFmtId="0" fontId="18" fillId="3" borderId="0" xfId="0" applyFont="1" applyFill="1" applyBorder="1" applyAlignment="1">
      <alignment horizontal="left" vertical="center"/>
    </xf>
    <xf numFmtId="0" fontId="18" fillId="0" borderId="0" xfId="0" applyFont="1" applyFill="1" applyBorder="1" applyAlignment="1">
      <alignment horizontal="left" vertical="center"/>
    </xf>
    <xf numFmtId="0" fontId="4" fillId="0" borderId="0" xfId="3" applyFont="1" applyFill="1" applyAlignment="1">
      <alignment vertical="center"/>
    </xf>
    <xf numFmtId="0" fontId="10" fillId="0" borderId="0" xfId="3" applyFont="1" applyFill="1" applyAlignment="1">
      <alignment vertical="center"/>
    </xf>
    <xf numFmtId="0" fontId="4" fillId="3" borderId="0" xfId="3" applyFont="1" applyFill="1" applyAlignment="1">
      <alignment horizontal="right" vertical="center"/>
    </xf>
    <xf numFmtId="0" fontId="4" fillId="3" borderId="0" xfId="3" applyFont="1" applyFill="1" applyAlignment="1">
      <alignment vertical="center"/>
    </xf>
    <xf numFmtId="0" fontId="4" fillId="3" borderId="0" xfId="3" applyFont="1" applyFill="1" applyBorder="1" applyAlignment="1">
      <alignment vertical="center"/>
    </xf>
    <xf numFmtId="0" fontId="27" fillId="0" borderId="0" xfId="0" applyFont="1">
      <alignment vertical="center"/>
    </xf>
    <xf numFmtId="0" fontId="27" fillId="0" borderId="0" xfId="0" applyNumberFormat="1" applyFont="1" applyAlignment="1">
      <alignment horizontal="center" vertical="center"/>
    </xf>
    <xf numFmtId="181" fontId="27" fillId="0" borderId="0" xfId="0" applyNumberFormat="1" applyFont="1" applyAlignment="1">
      <alignment vertical="center" shrinkToFit="1"/>
    </xf>
    <xf numFmtId="0" fontId="33" fillId="0" borderId="0" xfId="0" applyFont="1" applyAlignment="1">
      <alignment horizontal="centerContinuous" vertical="center"/>
    </xf>
    <xf numFmtId="0" fontId="33" fillId="0" borderId="0" xfId="0" applyNumberFormat="1" applyFont="1" applyAlignment="1">
      <alignment horizontal="centerContinuous" vertical="center"/>
    </xf>
    <xf numFmtId="181" fontId="27" fillId="0" borderId="6" xfId="0" applyNumberFormat="1" applyFont="1" applyBorder="1" applyAlignment="1">
      <alignment vertical="center"/>
    </xf>
    <xf numFmtId="181" fontId="27" fillId="0" borderId="6" xfId="0" applyNumberFormat="1" applyFont="1" applyBorder="1" applyAlignment="1">
      <alignment vertical="center" shrinkToFit="1"/>
    </xf>
    <xf numFmtId="181" fontId="27" fillId="0" borderId="6" xfId="0" applyNumberFormat="1" applyFont="1" applyBorder="1" applyAlignment="1">
      <alignment horizontal="center" vertical="center"/>
    </xf>
    <xf numFmtId="181" fontId="27" fillId="0" borderId="6" xfId="0" applyNumberFormat="1" applyFont="1" applyBorder="1" applyAlignment="1">
      <alignment horizontal="center" vertical="center" shrinkToFit="1"/>
    </xf>
    <xf numFmtId="0" fontId="27" fillId="0" borderId="7" xfId="0" applyFont="1" applyBorder="1">
      <alignment vertical="center"/>
    </xf>
    <xf numFmtId="0" fontId="27" fillId="0" borderId="1" xfId="0" applyFont="1" applyBorder="1">
      <alignment vertical="center"/>
    </xf>
    <xf numFmtId="0" fontId="27" fillId="0" borderId="11" xfId="0" applyFont="1" applyBorder="1">
      <alignment vertical="center"/>
    </xf>
    <xf numFmtId="181" fontId="27" fillId="0" borderId="2" xfId="0" applyNumberFormat="1" applyFont="1" applyBorder="1" applyAlignment="1">
      <alignment vertical="center"/>
    </xf>
    <xf numFmtId="181" fontId="27" fillId="0" borderId="2" xfId="0" applyNumberFormat="1" applyFont="1" applyBorder="1" applyAlignment="1">
      <alignment vertical="center" shrinkToFit="1"/>
    </xf>
    <xf numFmtId="181" fontId="27" fillId="0" borderId="2" xfId="0" applyNumberFormat="1" applyFont="1" applyBorder="1" applyAlignment="1">
      <alignment horizontal="center" vertical="center"/>
    </xf>
    <xf numFmtId="181" fontId="27" fillId="0" borderId="2" xfId="0" applyNumberFormat="1" applyFont="1" applyBorder="1" applyAlignment="1">
      <alignment horizontal="center" vertical="center" shrinkToFit="1"/>
    </xf>
    <xf numFmtId="181" fontId="27" fillId="0" borderId="6" xfId="0" applyNumberFormat="1" applyFont="1" applyBorder="1" applyAlignment="1">
      <alignment horizontal="right" vertical="center"/>
    </xf>
    <xf numFmtId="0" fontId="27" fillId="0" borderId="0" xfId="0" applyFont="1" applyAlignment="1">
      <alignment horizontal="center" vertical="center" shrinkToFit="1"/>
    </xf>
    <xf numFmtId="0" fontId="27" fillId="0" borderId="3"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12" xfId="0" applyFont="1" applyBorder="1" applyAlignment="1">
      <alignment horizontal="center" vertical="center"/>
    </xf>
    <xf numFmtId="0" fontId="26" fillId="0" borderId="0" xfId="0" applyFont="1" applyAlignment="1">
      <alignment vertical="center"/>
    </xf>
    <xf numFmtId="0" fontId="26" fillId="0" borderId="1" xfId="0" applyFont="1" applyBorder="1" applyAlignment="1">
      <alignment vertical="center"/>
    </xf>
    <xf numFmtId="180" fontId="26" fillId="0" borderId="1" xfId="0" applyNumberFormat="1" applyFont="1" applyBorder="1" applyAlignment="1">
      <alignment vertical="center"/>
    </xf>
    <xf numFmtId="0" fontId="26" fillId="0" borderId="1" xfId="0" applyFont="1" applyBorder="1" applyAlignment="1">
      <alignment horizontal="right" vertical="center"/>
    </xf>
    <xf numFmtId="0" fontId="34" fillId="0" borderId="0" xfId="0" applyFont="1" applyFill="1">
      <alignment vertical="center"/>
    </xf>
    <xf numFmtId="0" fontId="35" fillId="0" borderId="2" xfId="0" applyNumberFormat="1" applyFont="1" applyBorder="1" applyAlignment="1">
      <alignment horizontal="center" vertical="center" shrinkToFit="1"/>
    </xf>
    <xf numFmtId="0" fontId="27" fillId="0" borderId="4" xfId="0" applyFont="1" applyBorder="1" applyAlignment="1">
      <alignment horizontal="right" vertical="center"/>
    </xf>
    <xf numFmtId="0" fontId="33" fillId="0" borderId="0" xfId="0" applyFont="1" applyAlignment="1">
      <alignment horizontal="centerContinuous" vertical="center" shrinkToFit="1"/>
    </xf>
    <xf numFmtId="0" fontId="33" fillId="0" borderId="0" xfId="0" applyFont="1">
      <alignment vertical="center"/>
    </xf>
    <xf numFmtId="0" fontId="36" fillId="4" borderId="24" xfId="0" applyFont="1" applyFill="1" applyBorder="1" applyAlignment="1">
      <alignment horizontal="centerContinuous" vertical="center"/>
    </xf>
    <xf numFmtId="0" fontId="36" fillId="4" borderId="25" xfId="0" applyFont="1" applyFill="1" applyBorder="1" applyAlignment="1">
      <alignment horizontal="centerContinuous" vertical="center"/>
    </xf>
    <xf numFmtId="0" fontId="36" fillId="4" borderId="26" xfId="0" applyFont="1" applyFill="1" applyBorder="1" applyAlignment="1">
      <alignment horizontal="centerContinuous" vertical="center"/>
    </xf>
    <xf numFmtId="0" fontId="36" fillId="4" borderId="27" xfId="0" applyFont="1" applyFill="1" applyBorder="1" applyAlignment="1">
      <alignment horizontal="centerContinuous" vertical="center"/>
    </xf>
    <xf numFmtId="0" fontId="36" fillId="4" borderId="29" xfId="0" applyFont="1" applyFill="1" applyBorder="1" applyAlignment="1">
      <alignment horizontal="centerContinuous" vertical="center"/>
    </xf>
    <xf numFmtId="183" fontId="36" fillId="4" borderId="27" xfId="0" applyNumberFormat="1" applyFont="1" applyFill="1" applyBorder="1" applyAlignment="1">
      <alignment horizontal="centerContinuous" vertical="center"/>
    </xf>
    <xf numFmtId="0" fontId="36" fillId="4" borderId="34" xfId="0" applyFont="1" applyFill="1" applyBorder="1" applyAlignment="1">
      <alignment horizontal="centerContinuous" vertical="center"/>
    </xf>
    <xf numFmtId="0" fontId="36" fillId="4" borderId="35" xfId="0" applyFont="1" applyFill="1" applyBorder="1" applyAlignment="1">
      <alignment horizontal="centerContinuous" vertical="center"/>
    </xf>
    <xf numFmtId="0" fontId="37" fillId="4" borderId="33" xfId="0" applyFont="1" applyFill="1" applyBorder="1" applyAlignment="1">
      <alignment horizontal="centerContinuous" vertical="center"/>
    </xf>
    <xf numFmtId="0" fontId="37" fillId="4" borderId="34" xfId="0" applyFont="1" applyFill="1" applyBorder="1" applyAlignment="1">
      <alignment horizontal="centerContinuous" vertical="center"/>
    </xf>
    <xf numFmtId="0" fontId="37" fillId="4" borderId="37" xfId="0" applyFont="1" applyFill="1" applyBorder="1" applyAlignment="1">
      <alignment horizontal="centerContinuous" vertical="center"/>
    </xf>
    <xf numFmtId="0" fontId="36" fillId="4" borderId="33" xfId="0" applyFont="1" applyFill="1" applyBorder="1" applyAlignment="1">
      <alignment horizontal="centerContinuous" vertical="center"/>
    </xf>
    <xf numFmtId="0" fontId="36" fillId="4" borderId="4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4" fillId="0" borderId="0" xfId="3" applyFont="1" applyAlignment="1">
      <alignment vertical="center"/>
    </xf>
    <xf numFmtId="0" fontId="9" fillId="0" borderId="0" xfId="3" applyFont="1" applyAlignment="1">
      <alignment vertical="center"/>
    </xf>
    <xf numFmtId="0" fontId="9" fillId="0" borderId="6" xfId="3" applyFont="1" applyBorder="1" applyAlignment="1">
      <alignment vertical="center"/>
    </xf>
    <xf numFmtId="0" fontId="39" fillId="0" borderId="0" xfId="0" applyFont="1">
      <alignment vertical="center"/>
    </xf>
    <xf numFmtId="0" fontId="39" fillId="0" borderId="6" xfId="0" applyFont="1" applyBorder="1">
      <alignment vertical="center"/>
    </xf>
    <xf numFmtId="0" fontId="39" fillId="0" borderId="1" xfId="0" applyFont="1" applyBorder="1">
      <alignment vertical="center"/>
    </xf>
    <xf numFmtId="0" fontId="9" fillId="0" borderId="0" xfId="3" applyFont="1" applyBorder="1" applyAlignment="1">
      <alignment vertical="center"/>
    </xf>
    <xf numFmtId="0" fontId="39" fillId="0" borderId="0" xfId="0" applyFont="1" applyBorder="1">
      <alignment vertical="center"/>
    </xf>
    <xf numFmtId="0" fontId="4" fillId="0" borderId="0" xfId="3" applyFont="1" applyAlignment="1">
      <alignment vertical="center"/>
    </xf>
    <xf numFmtId="0" fontId="36" fillId="4" borderId="44" xfId="0" applyFont="1" applyFill="1" applyBorder="1" applyAlignment="1">
      <alignment horizontal="center" vertical="center" wrapText="1"/>
    </xf>
    <xf numFmtId="0" fontId="36" fillId="4" borderId="45" xfId="0" applyFont="1" applyFill="1" applyBorder="1" applyAlignment="1">
      <alignment horizontal="center" vertical="center" wrapText="1"/>
    </xf>
    <xf numFmtId="0" fontId="40" fillId="0" borderId="0" xfId="0" applyFont="1">
      <alignment vertical="center"/>
    </xf>
    <xf numFmtId="0" fontId="40" fillId="0" borderId="0" xfId="0" applyFont="1" applyAlignment="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4" fillId="0" borderId="0" xfId="3" applyFont="1" applyAlignment="1">
      <alignment vertical="top" wrapText="1"/>
    </xf>
    <xf numFmtId="0" fontId="4" fillId="0" borderId="0" xfId="3" applyFont="1" applyAlignment="1">
      <alignment horizontal="left" vertical="center"/>
    </xf>
    <xf numFmtId="0" fontId="8" fillId="0" borderId="0" xfId="0" applyNumberFormat="1" applyFont="1" applyAlignment="1">
      <alignment vertical="center" wrapText="1"/>
    </xf>
    <xf numFmtId="0" fontId="37" fillId="4" borderId="25" xfId="0" applyFont="1" applyFill="1" applyBorder="1" applyAlignment="1">
      <alignment horizontal="centerContinuous" vertical="center"/>
    </xf>
    <xf numFmtId="183" fontId="42" fillId="4" borderId="12" xfId="0" applyNumberFormat="1" applyFont="1" applyFill="1" applyBorder="1" applyAlignment="1">
      <alignment horizontal="centerContinuous" vertical="center"/>
    </xf>
    <xf numFmtId="0" fontId="42" fillId="4" borderId="25" xfId="0" applyFont="1" applyFill="1" applyBorder="1" applyAlignment="1">
      <alignment horizontal="centerContinuous" vertical="center"/>
    </xf>
    <xf numFmtId="182" fontId="37" fillId="4" borderId="29" xfId="0" applyNumberFormat="1" applyFont="1" applyFill="1" applyBorder="1" applyAlignment="1">
      <alignment horizontal="centerContinuous" vertical="center"/>
    </xf>
    <xf numFmtId="182" fontId="37" fillId="4" borderId="27" xfId="0" applyNumberFormat="1" applyFont="1" applyFill="1" applyBorder="1" applyAlignment="1">
      <alignment horizontal="centerContinuous"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0" xfId="0" applyFont="1" applyBorder="1" applyAlignment="1">
      <alignment vertical="center" shrinkToFit="1"/>
    </xf>
    <xf numFmtId="0" fontId="18" fillId="0" borderId="5" xfId="0" applyFont="1" applyBorder="1" applyAlignment="1">
      <alignment vertical="center"/>
    </xf>
    <xf numFmtId="0" fontId="18" fillId="0" borderId="6" xfId="0" applyFont="1" applyBorder="1" applyAlignment="1">
      <alignment vertical="center"/>
    </xf>
    <xf numFmtId="0" fontId="18" fillId="0" borderId="8" xfId="0" applyFont="1" applyBorder="1">
      <alignment vertical="center"/>
    </xf>
    <xf numFmtId="0" fontId="18" fillId="0" borderId="0" xfId="0" applyFont="1" applyBorder="1">
      <alignment vertical="center"/>
    </xf>
    <xf numFmtId="0" fontId="18" fillId="0" borderId="6" xfId="0" applyFont="1" applyFill="1" applyBorder="1">
      <alignment vertical="center"/>
    </xf>
    <xf numFmtId="0" fontId="18" fillId="0" borderId="9" xfId="0" applyFont="1" applyBorder="1">
      <alignment vertical="center"/>
    </xf>
    <xf numFmtId="0" fontId="18" fillId="0" borderId="9" xfId="0" applyFont="1" applyBorder="1" applyAlignment="1">
      <alignment vertical="center" shrinkToFit="1"/>
    </xf>
    <xf numFmtId="0" fontId="18" fillId="0" borderId="8" xfId="0" applyFont="1" applyBorder="1" applyAlignment="1">
      <alignment vertical="center"/>
    </xf>
    <xf numFmtId="0" fontId="18" fillId="0" borderId="0" xfId="0" applyFont="1" applyBorder="1" applyAlignment="1">
      <alignment vertical="center"/>
    </xf>
    <xf numFmtId="0" fontId="15" fillId="0" borderId="6" xfId="0" applyFont="1" applyFill="1" applyBorder="1" applyAlignment="1">
      <alignment vertical="center"/>
    </xf>
    <xf numFmtId="0" fontId="15" fillId="0" borderId="0" xfId="0" applyFont="1" applyFill="1" applyBorder="1" applyAlignment="1">
      <alignment vertical="center"/>
    </xf>
    <xf numFmtId="0" fontId="15" fillId="0" borderId="9" xfId="0" applyFont="1" applyFill="1" applyBorder="1" applyAlignment="1">
      <alignment vertical="center"/>
    </xf>
    <xf numFmtId="0" fontId="15" fillId="0" borderId="1" xfId="0" applyFont="1" applyFill="1" applyBorder="1" applyAlignment="1">
      <alignment vertical="center"/>
    </xf>
    <xf numFmtId="0" fontId="15" fillId="0" borderId="11" xfId="0" applyFont="1" applyFill="1" applyBorder="1" applyAlignment="1">
      <alignment vertical="center"/>
    </xf>
    <xf numFmtId="0" fontId="18" fillId="3" borderId="1" xfId="0" applyFont="1" applyFill="1" applyBorder="1" applyAlignment="1">
      <alignment horizontal="left" vertical="center"/>
    </xf>
    <xf numFmtId="0" fontId="39" fillId="0" borderId="2" xfId="0" applyFont="1" applyBorder="1">
      <alignment vertical="center"/>
    </xf>
    <xf numFmtId="0" fontId="18" fillId="0" borderId="5" xfId="0" applyFont="1" applyFill="1" applyBorder="1">
      <alignment vertic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3" borderId="6" xfId="0" applyFont="1" applyFill="1" applyBorder="1" applyAlignment="1">
      <alignment horizontal="lef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7"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19" fillId="3" borderId="0" xfId="3" applyFont="1" applyFill="1" applyBorder="1" applyAlignment="1">
      <alignment vertical="center"/>
    </xf>
    <xf numFmtId="0" fontId="16" fillId="3" borderId="0" xfId="0" applyFont="1" applyFill="1" applyBorder="1">
      <alignment vertical="center"/>
    </xf>
    <xf numFmtId="0" fontId="14" fillId="3" borderId="0" xfId="0" applyFont="1" applyFill="1" applyBorder="1" applyAlignment="1">
      <alignment horizontal="center" vertical="center"/>
    </xf>
    <xf numFmtId="0" fontId="16" fillId="3" borderId="0" xfId="0" applyFont="1" applyFill="1" applyBorder="1" applyAlignment="1">
      <alignment horizontal="right" vertical="center"/>
    </xf>
    <xf numFmtId="0" fontId="24" fillId="3" borderId="0" xfId="0" applyFont="1" applyFill="1" applyBorder="1" applyAlignment="1">
      <alignment vertical="center" shrinkToFit="1"/>
    </xf>
    <xf numFmtId="0" fontId="16" fillId="3" borderId="9" xfId="0" applyFont="1" applyFill="1" applyBorder="1">
      <alignment vertical="center"/>
    </xf>
    <xf numFmtId="177" fontId="22" fillId="0" borderId="6" xfId="0" applyNumberFormat="1" applyFont="1" applyFill="1" applyBorder="1" applyAlignment="1">
      <alignment vertical="center"/>
    </xf>
    <xf numFmtId="0" fontId="26" fillId="0" borderId="6" xfId="0" applyFont="1" applyFill="1" applyBorder="1">
      <alignment vertical="center"/>
    </xf>
    <xf numFmtId="0" fontId="19" fillId="3" borderId="57" xfId="3" applyFont="1" applyFill="1" applyBorder="1" applyAlignment="1">
      <alignment vertical="center"/>
    </xf>
    <xf numFmtId="0" fontId="16" fillId="3" borderId="57" xfId="3" applyFont="1" applyFill="1" applyBorder="1" applyAlignment="1">
      <alignment vertical="center"/>
    </xf>
    <xf numFmtId="0" fontId="21" fillId="3" borderId="57" xfId="3" applyFont="1" applyFill="1" applyBorder="1" applyAlignment="1">
      <alignment horizontal="center" vertical="center"/>
    </xf>
    <xf numFmtId="0" fontId="16" fillId="3" borderId="58" xfId="3" applyFont="1" applyFill="1" applyBorder="1" applyAlignment="1">
      <alignment vertical="center"/>
    </xf>
    <xf numFmtId="0" fontId="9" fillId="0" borderId="0" xfId="3" applyFont="1" applyAlignment="1" applyProtection="1">
      <alignment vertical="center"/>
      <protection locked="0"/>
    </xf>
    <xf numFmtId="0" fontId="39" fillId="0" borderId="0" xfId="0" applyFont="1" applyProtection="1">
      <alignment vertical="center"/>
      <protection locked="0"/>
    </xf>
    <xf numFmtId="0" fontId="36" fillId="4" borderId="3" xfId="0" applyFont="1" applyFill="1" applyBorder="1" applyAlignment="1">
      <alignment horizontal="centerContinuous" vertical="center"/>
    </xf>
    <xf numFmtId="0" fontId="36" fillId="4" borderId="2" xfId="0" applyFont="1" applyFill="1" applyBorder="1" applyAlignment="1">
      <alignment horizontal="centerContinuous" vertical="center"/>
    </xf>
    <xf numFmtId="0" fontId="36" fillId="4" borderId="4" xfId="0" applyFont="1" applyFill="1" applyBorder="1" applyAlignment="1">
      <alignment horizontal="centerContinuous" vertical="center"/>
    </xf>
    <xf numFmtId="0" fontId="41" fillId="4" borderId="31" xfId="0" applyFont="1" applyFill="1" applyBorder="1" applyAlignment="1">
      <alignment horizontal="centerContinuous" vertical="center"/>
    </xf>
    <xf numFmtId="0" fontId="36" fillId="0" borderId="48" xfId="0" applyNumberFormat="1" applyFont="1" applyBorder="1" applyAlignment="1" applyProtection="1">
      <alignment vertical="center" wrapText="1"/>
    </xf>
    <xf numFmtId="0" fontId="36" fillId="0" borderId="35" xfId="0" applyNumberFormat="1" applyFont="1" applyBorder="1" applyAlignment="1" applyProtection="1">
      <alignment vertical="center" wrapText="1"/>
    </xf>
    <xf numFmtId="0"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wrapText="1"/>
    </xf>
    <xf numFmtId="0" fontId="36" fillId="0" borderId="37" xfId="0" applyNumberFormat="1" applyFont="1" applyBorder="1" applyAlignment="1" applyProtection="1">
      <alignment vertical="center" wrapText="1"/>
    </xf>
    <xf numFmtId="0" fontId="36" fillId="0" borderId="23" xfId="0" applyNumberFormat="1" applyFont="1" applyBorder="1" applyAlignment="1" applyProtection="1">
      <alignment vertical="center" wrapText="1"/>
    </xf>
    <xf numFmtId="0" fontId="36" fillId="0" borderId="51" xfId="0" applyNumberFormat="1" applyFont="1" applyBorder="1" applyAlignment="1" applyProtection="1">
      <alignment vertical="center" wrapText="1"/>
    </xf>
    <xf numFmtId="49"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shrinkToFit="1"/>
    </xf>
    <xf numFmtId="0" fontId="36" fillId="0" borderId="35" xfId="0" applyNumberFormat="1" applyFont="1" applyBorder="1" applyAlignment="1" applyProtection="1">
      <alignment vertical="center" shrinkToFit="1"/>
    </xf>
    <xf numFmtId="0" fontId="36" fillId="0" borderId="49" xfId="0" applyNumberFormat="1" applyFont="1" applyFill="1" applyBorder="1" applyAlignment="1" applyProtection="1">
      <alignment vertical="center" wrapText="1"/>
    </xf>
    <xf numFmtId="0" fontId="36" fillId="0" borderId="33" xfId="0" applyNumberFormat="1" applyFont="1" applyBorder="1" applyAlignment="1" applyProtection="1">
      <alignment vertical="center" shrinkToFit="1"/>
    </xf>
    <xf numFmtId="0" fontId="36" fillId="0" borderId="37" xfId="0" applyNumberFormat="1" applyFont="1" applyBorder="1" applyAlignment="1" applyProtection="1">
      <alignment vertical="center" shrinkToFit="1"/>
    </xf>
    <xf numFmtId="0" fontId="36" fillId="0" borderId="18" xfId="0" applyNumberFormat="1" applyFont="1" applyBorder="1" applyAlignment="1" applyProtection="1">
      <alignment vertical="center" wrapText="1"/>
    </xf>
    <xf numFmtId="0" fontId="36" fillId="0" borderId="10" xfId="0" applyNumberFormat="1" applyFont="1" applyBorder="1" applyAlignment="1" applyProtection="1">
      <alignment vertical="center" wrapText="1"/>
    </xf>
    <xf numFmtId="0" fontId="36" fillId="0" borderId="40" xfId="0" applyNumberFormat="1" applyFont="1" applyBorder="1" applyAlignment="1" applyProtection="1">
      <alignment vertical="center" wrapText="1"/>
    </xf>
    <xf numFmtId="0" fontId="36" fillId="0" borderId="41" xfId="0" applyNumberFormat="1" applyFont="1" applyBorder="1" applyAlignment="1" applyProtection="1">
      <alignment vertical="center" wrapText="1"/>
    </xf>
    <xf numFmtId="0" fontId="36" fillId="0" borderId="47" xfId="0" applyNumberFormat="1" applyFont="1" applyBorder="1" applyAlignment="1" applyProtection="1">
      <alignment vertical="center" wrapText="1"/>
    </xf>
    <xf numFmtId="0" fontId="36" fillId="0" borderId="50" xfId="0" applyNumberFormat="1" applyFont="1" applyBorder="1" applyAlignment="1" applyProtection="1">
      <alignment vertical="center" wrapText="1"/>
    </xf>
    <xf numFmtId="0" fontId="36" fillId="0" borderId="52" xfId="0" applyNumberFormat="1" applyFont="1" applyBorder="1" applyAlignment="1" applyProtection="1">
      <alignment vertical="center" wrapText="1"/>
    </xf>
    <xf numFmtId="0" fontId="36" fillId="0" borderId="47" xfId="0" applyNumberFormat="1" applyFont="1" applyBorder="1" applyAlignment="1" applyProtection="1">
      <alignment vertical="center" shrinkToFit="1"/>
    </xf>
    <xf numFmtId="0" fontId="36" fillId="0" borderId="40" xfId="0" applyNumberFormat="1" applyFont="1" applyBorder="1" applyAlignment="1" applyProtection="1">
      <alignment vertical="center" shrinkToFit="1"/>
    </xf>
    <xf numFmtId="0" fontId="36" fillId="0" borderId="14" xfId="0" applyNumberFormat="1" applyFont="1" applyFill="1" applyBorder="1" applyAlignment="1" applyProtection="1">
      <alignment vertical="center" wrapText="1"/>
    </xf>
    <xf numFmtId="0" fontId="36" fillId="0" borderId="41" xfId="0" applyNumberFormat="1" applyFont="1" applyBorder="1" applyAlignment="1" applyProtection="1">
      <alignment vertical="center" shrinkToFit="1"/>
    </xf>
    <xf numFmtId="0" fontId="36" fillId="0" borderId="50" xfId="0" applyNumberFormat="1" applyFont="1" applyBorder="1" applyAlignment="1" applyProtection="1">
      <alignment vertical="center" shrinkToFit="1"/>
    </xf>
    <xf numFmtId="0" fontId="36" fillId="0" borderId="46" xfId="0" applyNumberFormat="1" applyFont="1" applyBorder="1" applyAlignment="1" applyProtection="1">
      <alignment vertical="center" wrapText="1"/>
    </xf>
    <xf numFmtId="184" fontId="36" fillId="0" borderId="33" xfId="0" applyNumberFormat="1" applyFont="1" applyBorder="1" applyAlignment="1" applyProtection="1">
      <alignment vertical="center" shrinkToFit="1"/>
    </xf>
    <xf numFmtId="184" fontId="36" fillId="0" borderId="34" xfId="0" applyNumberFormat="1" applyFont="1" applyBorder="1" applyAlignment="1" applyProtection="1">
      <alignment vertical="center" shrinkToFit="1"/>
    </xf>
    <xf numFmtId="184" fontId="36" fillId="0" borderId="18" xfId="0" applyNumberFormat="1" applyFont="1" applyBorder="1" applyAlignment="1" applyProtection="1">
      <alignment vertical="center" shrinkToFit="1"/>
    </xf>
    <xf numFmtId="184" fontId="36" fillId="0" borderId="41" xfId="0" applyNumberFormat="1" applyFont="1" applyBorder="1" applyAlignment="1" applyProtection="1">
      <alignment vertical="center" shrinkToFit="1"/>
    </xf>
    <xf numFmtId="184" fontId="36" fillId="0" borderId="47" xfId="0" applyNumberFormat="1" applyFont="1" applyBorder="1" applyAlignment="1" applyProtection="1">
      <alignment vertical="center" shrinkToFit="1"/>
    </xf>
    <xf numFmtId="184" fontId="36" fillId="0" borderId="11" xfId="0" applyNumberFormat="1" applyFont="1" applyBorder="1" applyAlignment="1" applyProtection="1">
      <alignment vertical="center" shrinkToFit="1"/>
    </xf>
    <xf numFmtId="0" fontId="8" fillId="0" borderId="0" xfId="0" applyFont="1" applyAlignment="1" applyProtection="1">
      <alignment vertical="center"/>
    </xf>
    <xf numFmtId="0" fontId="8" fillId="0" borderId="0" xfId="0" applyFont="1" applyProtection="1">
      <alignment vertical="center"/>
    </xf>
    <xf numFmtId="0" fontId="8" fillId="0" borderId="0" xfId="0" applyFont="1" applyAlignment="1" applyProtection="1">
      <alignment vertical="center" shrinkToFit="1"/>
    </xf>
    <xf numFmtId="0" fontId="43" fillId="2" borderId="0" xfId="0" applyFont="1" applyFill="1" applyAlignment="1" applyProtection="1">
      <alignment vertical="center" wrapText="1"/>
    </xf>
    <xf numFmtId="0" fontId="43" fillId="2" borderId="0" xfId="0" applyFont="1" applyFill="1" applyAlignment="1" applyProtection="1">
      <alignment vertical="center" wrapText="1" shrinkToFit="1"/>
    </xf>
    <xf numFmtId="0" fontId="43" fillId="0" borderId="0" xfId="0" applyFont="1" applyProtection="1">
      <alignment vertical="center"/>
    </xf>
    <xf numFmtId="0" fontId="44" fillId="0" borderId="0" xfId="0" applyFont="1" applyProtection="1">
      <alignment vertical="center"/>
    </xf>
    <xf numFmtId="0" fontId="43" fillId="0" borderId="0" xfId="0" applyFont="1" applyAlignment="1" applyProtection="1">
      <alignment vertical="center" shrinkToFit="1"/>
    </xf>
    <xf numFmtId="0" fontId="45" fillId="0" borderId="0" xfId="0" applyFont="1" applyAlignment="1" applyProtection="1">
      <alignment vertical="center" shrinkToFit="1"/>
    </xf>
    <xf numFmtId="57" fontId="43" fillId="0" borderId="0" xfId="0" applyNumberFormat="1" applyFont="1" applyProtection="1">
      <alignment vertical="center"/>
    </xf>
    <xf numFmtId="0" fontId="46" fillId="3" borderId="0" xfId="3" applyFont="1" applyFill="1" applyAlignment="1">
      <alignment horizontal="right" vertical="center"/>
    </xf>
    <xf numFmtId="0" fontId="47" fillId="3" borderId="6" xfId="3" applyFont="1" applyFill="1" applyBorder="1" applyAlignment="1">
      <alignment horizontal="center" vertical="center"/>
    </xf>
    <xf numFmtId="0" fontId="47" fillId="3" borderId="10" xfId="3" applyFont="1" applyFill="1" applyBorder="1" applyAlignment="1">
      <alignment horizontal="center" vertical="center"/>
    </xf>
    <xf numFmtId="0" fontId="47" fillId="3" borderId="1"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10" xfId="0" applyFont="1" applyFill="1" applyBorder="1" applyAlignment="1">
      <alignment horizontal="center" vertical="center"/>
    </xf>
    <xf numFmtId="0" fontId="47" fillId="3" borderId="5" xfId="0" applyFont="1" applyFill="1" applyBorder="1" applyAlignment="1">
      <alignment horizontal="center" vertical="center"/>
    </xf>
    <xf numFmtId="0" fontId="47" fillId="0" borderId="6" xfId="0" applyFont="1" applyFill="1" applyBorder="1" applyAlignment="1">
      <alignment horizontal="center" vertical="center"/>
    </xf>
    <xf numFmtId="0" fontId="47" fillId="0" borderId="0" xfId="0" applyFont="1" applyFill="1" applyBorder="1" applyAlignment="1">
      <alignment horizontal="center" vertical="center"/>
    </xf>
    <xf numFmtId="0" fontId="47" fillId="3" borderId="8" xfId="0" applyFont="1" applyFill="1" applyBorder="1" applyAlignment="1">
      <alignment horizontal="left" vertical="center"/>
    </xf>
    <xf numFmtId="0" fontId="47" fillId="3" borderId="0" xfId="0" applyFont="1" applyFill="1" applyBorder="1" applyAlignment="1">
      <alignment horizontal="left" vertical="center"/>
    </xf>
    <xf numFmtId="0" fontId="47" fillId="0" borderId="5" xfId="0" applyFont="1" applyFill="1" applyBorder="1" applyAlignment="1">
      <alignment horizontal="left" vertical="center"/>
    </xf>
    <xf numFmtId="0" fontId="47" fillId="0" borderId="8" xfId="0" applyFont="1" applyFill="1" applyBorder="1" applyAlignment="1">
      <alignment horizontal="left" vertical="center"/>
    </xf>
    <xf numFmtId="0" fontId="47" fillId="3" borderId="1" xfId="0" applyFont="1" applyFill="1" applyBorder="1" applyAlignment="1">
      <alignment horizontal="left" vertical="center"/>
    </xf>
    <xf numFmtId="0" fontId="47" fillId="0" borderId="10" xfId="0" applyFont="1" applyFill="1" applyBorder="1" applyAlignment="1">
      <alignment horizontal="left" vertical="center"/>
    </xf>
    <xf numFmtId="0" fontId="47" fillId="3" borderId="10" xfId="0" applyFont="1" applyFill="1" applyBorder="1" applyAlignment="1">
      <alignment horizontal="left" vertical="center"/>
    </xf>
    <xf numFmtId="0" fontId="47" fillId="0" borderId="0" xfId="0" applyFont="1" applyFill="1" applyBorder="1" applyAlignment="1">
      <alignment horizontal="left" vertical="center"/>
    </xf>
    <xf numFmtId="0" fontId="47" fillId="0" borderId="6" xfId="0" applyFont="1" applyFill="1" applyBorder="1" applyAlignment="1">
      <alignment horizontal="left" vertical="center"/>
    </xf>
    <xf numFmtId="0" fontId="48" fillId="0" borderId="0" xfId="0" applyFont="1">
      <alignment vertical="center"/>
    </xf>
    <xf numFmtId="0" fontId="47" fillId="3" borderId="8" xfId="0" applyFont="1" applyFill="1" applyBorder="1" applyAlignment="1">
      <alignment horizontal="center" vertical="center"/>
    </xf>
    <xf numFmtId="0" fontId="47" fillId="3" borderId="6" xfId="0" applyFont="1" applyFill="1" applyBorder="1" applyAlignment="1">
      <alignment horizontal="left" vertical="center"/>
    </xf>
    <xf numFmtId="0" fontId="47" fillId="0" borderId="1" xfId="0" applyFont="1" applyFill="1" applyBorder="1" applyAlignment="1">
      <alignment horizontal="left" vertical="center"/>
    </xf>
    <xf numFmtId="0" fontId="47" fillId="3" borderId="57" xfId="3" applyFont="1" applyFill="1" applyBorder="1" applyAlignment="1">
      <alignment horizontal="center" vertical="center"/>
    </xf>
    <xf numFmtId="0" fontId="47" fillId="3" borderId="0" xfId="3" applyFont="1" applyFill="1" applyBorder="1" applyAlignment="1">
      <alignment horizontal="center" vertical="center"/>
    </xf>
    <xf numFmtId="0" fontId="47" fillId="3" borderId="56" xfId="3" applyFont="1" applyFill="1" applyBorder="1" applyAlignment="1">
      <alignment horizontal="center" vertical="center"/>
    </xf>
    <xf numFmtId="0" fontId="47" fillId="3" borderId="8" xfId="3" applyFont="1" applyFill="1" applyBorder="1" applyAlignment="1">
      <alignment horizontal="center" vertical="center"/>
    </xf>
    <xf numFmtId="0" fontId="4" fillId="0" borderId="0" xfId="3" applyFont="1" applyAlignment="1" applyProtection="1">
      <alignment vertical="top" wrapText="1"/>
      <protection locked="0"/>
    </xf>
    <xf numFmtId="177" fontId="10" fillId="0" borderId="0" xfId="0" applyNumberFormat="1" applyFont="1" applyAlignment="1" applyProtection="1">
      <alignment horizontal="center" vertical="center"/>
      <protection locked="0"/>
    </xf>
    <xf numFmtId="49" fontId="4" fillId="0" borderId="1" xfId="3" applyNumberFormat="1" applyFont="1" applyBorder="1" applyAlignment="1" applyProtection="1">
      <alignment vertical="center" shrinkToFit="1"/>
      <protection locked="0"/>
    </xf>
    <xf numFmtId="0" fontId="4" fillId="0" borderId="0" xfId="3" applyFont="1" applyAlignment="1">
      <alignment horizontal="center" vertical="center"/>
    </xf>
    <xf numFmtId="0" fontId="4" fillId="0" borderId="0" xfId="3" applyFont="1" applyAlignment="1">
      <alignment vertical="center"/>
    </xf>
    <xf numFmtId="0" fontId="4" fillId="0" borderId="1" xfId="3" applyFont="1" applyBorder="1" applyAlignment="1" applyProtection="1">
      <alignment horizontal="center" vertical="center" shrinkToFit="1"/>
      <protection locked="0"/>
    </xf>
    <xf numFmtId="49" fontId="4" fillId="0" borderId="1" xfId="3" applyNumberFormat="1" applyFont="1" applyBorder="1" applyAlignment="1" applyProtection="1">
      <alignment vertical="center"/>
      <protection locked="0"/>
    </xf>
    <xf numFmtId="49" fontId="4" fillId="0" borderId="1" xfId="3" applyNumberFormat="1" applyFont="1" applyBorder="1" applyAlignment="1" applyProtection="1">
      <alignment horizontal="center" vertical="center" shrinkToFit="1"/>
      <protection locked="0"/>
    </xf>
    <xf numFmtId="177" fontId="10" fillId="0" borderId="1" xfId="0" applyNumberFormat="1" applyFont="1" applyBorder="1" applyAlignment="1" applyProtection="1">
      <alignment horizontal="center" vertical="center"/>
      <protection locked="0"/>
    </xf>
    <xf numFmtId="0" fontId="4" fillId="0" borderId="0" xfId="3" applyFont="1" applyBorder="1" applyAlignment="1" applyProtection="1">
      <alignment horizontal="center"/>
      <protection locked="0"/>
    </xf>
    <xf numFmtId="0" fontId="10" fillId="0" borderId="1" xfId="3" applyFont="1" applyBorder="1" applyAlignment="1" applyProtection="1">
      <alignment horizontal="center"/>
      <protection locked="0"/>
    </xf>
    <xf numFmtId="49" fontId="4" fillId="0" borderId="0" xfId="3" applyNumberFormat="1" applyFont="1" applyAlignment="1" applyProtection="1">
      <alignment vertical="center" shrinkToFit="1"/>
      <protection locked="0"/>
    </xf>
    <xf numFmtId="49" fontId="4" fillId="0" borderId="0" xfId="3" applyNumberFormat="1" applyFont="1" applyAlignment="1" applyProtection="1">
      <alignment vertical="center"/>
      <protection locked="0"/>
    </xf>
    <xf numFmtId="49" fontId="4" fillId="0" borderId="6" xfId="3" applyNumberFormat="1" applyFont="1" applyBorder="1" applyAlignment="1" applyProtection="1">
      <alignment vertical="center"/>
      <protection locked="0"/>
    </xf>
    <xf numFmtId="179" fontId="4" fillId="0" borderId="1" xfId="2" applyNumberFormat="1" applyFont="1" applyFill="1" applyBorder="1" applyAlignment="1" applyProtection="1">
      <alignment vertical="center" shrinkToFit="1"/>
      <protection locked="0"/>
    </xf>
    <xf numFmtId="49" fontId="4" fillId="0" borderId="1" xfId="3" applyNumberFormat="1" applyFont="1" applyFill="1" applyBorder="1" applyAlignment="1" applyProtection="1">
      <alignment vertical="center" shrinkToFit="1"/>
      <protection locked="0"/>
    </xf>
    <xf numFmtId="176" fontId="4" fillId="0" borderId="1" xfId="3" applyNumberFormat="1" applyFont="1" applyFill="1" applyBorder="1" applyAlignment="1" applyProtection="1">
      <alignment vertical="center" shrinkToFit="1"/>
      <protection locked="0"/>
    </xf>
    <xf numFmtId="0" fontId="4" fillId="0" borderId="1" xfId="3" applyFont="1" applyBorder="1" applyAlignment="1" applyProtection="1">
      <alignment horizontal="right" vertical="center"/>
      <protection locked="0"/>
    </xf>
    <xf numFmtId="0" fontId="11" fillId="0" borderId="0" xfId="3" applyFont="1" applyAlignment="1" applyProtection="1">
      <alignment horizontal="center" vertical="center"/>
      <protection locked="0"/>
    </xf>
    <xf numFmtId="49" fontId="4" fillId="0" borderId="0" xfId="3" applyNumberFormat="1" applyFont="1" applyBorder="1" applyAlignment="1" applyProtection="1">
      <alignment vertical="center" wrapText="1"/>
      <protection locked="0"/>
    </xf>
    <xf numFmtId="0" fontId="38" fillId="5" borderId="0" xfId="3" applyFont="1" applyFill="1" applyAlignment="1">
      <alignment horizontal="center" vertical="center" wrapText="1"/>
    </xf>
    <xf numFmtId="0" fontId="4" fillId="0" borderId="1" xfId="3" applyFont="1" applyBorder="1" applyAlignment="1" applyProtection="1">
      <alignment horizontal="center" vertical="center"/>
      <protection locked="0"/>
    </xf>
    <xf numFmtId="0" fontId="4" fillId="0" borderId="1" xfId="3" applyFont="1" applyBorder="1" applyAlignment="1">
      <alignment horizontal="center" vertical="center"/>
    </xf>
    <xf numFmtId="0" fontId="4" fillId="0" borderId="1" xfId="3" applyFont="1" applyBorder="1" applyAlignment="1">
      <alignment vertical="center"/>
    </xf>
    <xf numFmtId="0" fontId="18" fillId="0" borderId="8" xfId="0" applyFont="1" applyBorder="1" applyAlignment="1">
      <alignment vertical="center" shrinkToFit="1"/>
    </xf>
    <xf numFmtId="0" fontId="18" fillId="0" borderId="0" xfId="0" applyFont="1" applyBorder="1" applyAlignment="1">
      <alignment vertical="center" shrinkToFit="1"/>
    </xf>
    <xf numFmtId="0" fontId="18"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 xfId="0" applyFont="1" applyBorder="1" applyAlignment="1">
      <alignment vertical="top"/>
    </xf>
    <xf numFmtId="0" fontId="18" fillId="0" borderId="2" xfId="0" applyFont="1" applyBorder="1" applyAlignment="1">
      <alignment vertical="top"/>
    </xf>
    <xf numFmtId="0" fontId="18" fillId="0" borderId="4" xfId="0" applyFont="1" applyBorder="1" applyAlignment="1">
      <alignment vertical="top"/>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vertical="center" shrinkToFit="1"/>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10" xfId="0" applyFont="1" applyBorder="1" applyAlignment="1">
      <alignment vertical="center" shrinkToFit="1"/>
    </xf>
    <xf numFmtId="0" fontId="18" fillId="0" borderId="1" xfId="0" applyFont="1" applyBorder="1" applyAlignment="1">
      <alignment vertical="center" shrinkToFit="1"/>
    </xf>
    <xf numFmtId="0" fontId="18" fillId="0" borderId="11" xfId="0" applyFont="1" applyBorder="1" applyAlignment="1">
      <alignment vertical="center" shrinkToFit="1"/>
    </xf>
    <xf numFmtId="0" fontId="18" fillId="0" borderId="8" xfId="0" applyFont="1" applyBorder="1">
      <alignment vertical="center"/>
    </xf>
    <xf numFmtId="0" fontId="18" fillId="0" borderId="0" xfId="0" applyFont="1" applyBorder="1">
      <alignment vertical="center"/>
    </xf>
    <xf numFmtId="177" fontId="22" fillId="3" borderId="1" xfId="0" applyNumberFormat="1" applyFont="1" applyFill="1" applyBorder="1" applyAlignment="1" applyProtection="1">
      <alignment horizontal="center" vertical="center"/>
      <protection locked="0"/>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4" fillId="0" borderId="5" xfId="0" applyFont="1" applyFill="1" applyBorder="1" applyAlignment="1" applyProtection="1">
      <alignment vertical="center" wrapText="1"/>
      <protection locked="0"/>
    </xf>
    <xf numFmtId="0" fontId="24" fillId="0" borderId="6" xfId="0" applyFont="1" applyFill="1" applyBorder="1" applyAlignment="1" applyProtection="1">
      <alignment vertical="center" wrapText="1"/>
      <protection locked="0"/>
    </xf>
    <xf numFmtId="0" fontId="24" fillId="0" borderId="7" xfId="0" applyFont="1" applyFill="1" applyBorder="1" applyAlignment="1" applyProtection="1">
      <alignment vertical="center" wrapText="1"/>
      <protection locked="0"/>
    </xf>
    <xf numFmtId="0" fontId="24" fillId="0" borderId="10" xfId="0" applyFont="1" applyFill="1" applyBorder="1" applyAlignment="1" applyProtection="1">
      <alignment vertical="center" wrapText="1"/>
      <protection locked="0"/>
    </xf>
    <xf numFmtId="0" fontId="24" fillId="0" borderId="1" xfId="0" applyFont="1" applyFill="1" applyBorder="1" applyAlignment="1" applyProtection="1">
      <alignment vertical="center" wrapText="1"/>
      <protection locked="0"/>
    </xf>
    <xf numFmtId="0" fontId="24" fillId="0" borderId="11" xfId="0" applyFont="1" applyFill="1" applyBorder="1" applyAlignment="1" applyProtection="1">
      <alignment vertical="center" wrapText="1"/>
      <protection locked="0"/>
    </xf>
    <xf numFmtId="0" fontId="24" fillId="0" borderId="8" xfId="0" applyFont="1" applyFill="1" applyBorder="1" applyAlignment="1" applyProtection="1">
      <alignment vertical="center" wrapText="1"/>
      <protection locked="0"/>
    </xf>
    <xf numFmtId="0" fontId="24" fillId="0" borderId="0" xfId="0" applyFont="1" applyFill="1" applyBorder="1" applyAlignment="1" applyProtection="1">
      <alignment vertical="center" wrapText="1"/>
      <protection locked="0"/>
    </xf>
    <xf numFmtId="0" fontId="24" fillId="0" borderId="9" xfId="0" applyFont="1" applyFill="1" applyBorder="1" applyAlignment="1" applyProtection="1">
      <alignment vertical="center" wrapText="1"/>
      <protection locked="0"/>
    </xf>
    <xf numFmtId="0" fontId="18" fillId="0" borderId="6" xfId="0" applyFont="1" applyFill="1" applyBorder="1">
      <alignment vertical="center"/>
    </xf>
    <xf numFmtId="0" fontId="18" fillId="0" borderId="7" xfId="0" applyFont="1" applyFill="1" applyBorder="1">
      <alignment vertical="center"/>
    </xf>
    <xf numFmtId="0" fontId="18" fillId="0" borderId="9" xfId="0" applyFont="1" applyBorder="1">
      <alignment vertical="center"/>
    </xf>
    <xf numFmtId="0" fontId="18" fillId="0" borderId="3" xfId="0" applyFont="1" applyBorder="1">
      <alignment vertical="center"/>
    </xf>
    <xf numFmtId="0" fontId="18" fillId="0" borderId="2" xfId="0" applyFont="1" applyBorder="1">
      <alignment vertical="center"/>
    </xf>
    <xf numFmtId="0" fontId="18" fillId="0" borderId="4" xfId="0" applyFont="1" applyBorder="1">
      <alignment vertical="center"/>
    </xf>
    <xf numFmtId="0" fontId="26" fillId="0" borderId="8" xfId="0" applyFont="1" applyBorder="1" applyAlignment="1">
      <alignment vertical="center" shrinkToFit="1"/>
    </xf>
    <xf numFmtId="0" fontId="26" fillId="0" borderId="0" xfId="0" applyFont="1" applyBorder="1" applyAlignment="1">
      <alignment vertical="center" shrinkToFit="1"/>
    </xf>
    <xf numFmtId="0" fontId="26" fillId="0" borderId="9" xfId="0" applyFont="1" applyBorder="1" applyAlignment="1">
      <alignment vertical="center" shrinkToFit="1"/>
    </xf>
    <xf numFmtId="0" fontId="26" fillId="0" borderId="10" xfId="0" applyFont="1" applyBorder="1" applyAlignment="1">
      <alignment vertical="center" shrinkToFit="1"/>
    </xf>
    <xf numFmtId="0" fontId="26" fillId="0" borderId="1" xfId="0" applyFont="1" applyBorder="1" applyAlignment="1">
      <alignment vertical="center" shrinkToFit="1"/>
    </xf>
    <xf numFmtId="0" fontId="26" fillId="0" borderId="11" xfId="0" applyFont="1" applyBorder="1" applyAlignment="1">
      <alignment vertical="center" shrinkToFit="1"/>
    </xf>
    <xf numFmtId="0" fontId="18" fillId="0" borderId="5" xfId="0" applyFont="1" applyBorder="1" applyAlignment="1">
      <alignment vertical="top"/>
    </xf>
    <xf numFmtId="0" fontId="18" fillId="0" borderId="6" xfId="0" applyFont="1" applyBorder="1" applyAlignment="1">
      <alignment vertical="top"/>
    </xf>
    <xf numFmtId="0" fontId="18" fillId="0" borderId="7" xfId="0" applyFont="1" applyBorder="1" applyAlignment="1">
      <alignment vertical="top"/>
    </xf>
    <xf numFmtId="0" fontId="18" fillId="0" borderId="10" xfId="0" applyFont="1" applyBorder="1" applyAlignment="1">
      <alignment vertical="top"/>
    </xf>
    <xf numFmtId="0" fontId="18" fillId="0" borderId="1" xfId="0" applyFont="1" applyBorder="1" applyAlignment="1">
      <alignment vertical="top"/>
    </xf>
    <xf numFmtId="0" fontId="18" fillId="0" borderId="11" xfId="0" applyFont="1" applyBorder="1" applyAlignment="1">
      <alignment vertical="top"/>
    </xf>
    <xf numFmtId="0" fontId="18" fillId="0" borderId="8" xfId="0" applyFont="1" applyBorder="1" applyAlignment="1">
      <alignment vertical="top"/>
    </xf>
    <xf numFmtId="0" fontId="18" fillId="0" borderId="0" xfId="0" applyFont="1" applyBorder="1" applyAlignment="1">
      <alignment vertical="top"/>
    </xf>
    <xf numFmtId="0" fontId="18" fillId="0" borderId="9" xfId="0" applyFont="1" applyBorder="1" applyAlignment="1">
      <alignment vertical="top"/>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23" fillId="0" borderId="6" xfId="0" applyFont="1" applyFill="1" applyBorder="1" applyAlignment="1" applyProtection="1">
      <alignment vertical="center" shrinkToFit="1"/>
      <protection locked="0"/>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23" fillId="0" borderId="1" xfId="0" applyFont="1" applyBorder="1" applyAlignment="1" applyProtection="1">
      <alignment vertical="center" shrinkToFit="1"/>
      <protection locked="0"/>
    </xf>
    <xf numFmtId="0" fontId="18" fillId="3" borderId="6" xfId="0" applyFont="1" applyFill="1" applyBorder="1">
      <alignment vertical="center"/>
    </xf>
    <xf numFmtId="0" fontId="18" fillId="3" borderId="6" xfId="0" applyFont="1" applyFill="1" applyBorder="1" applyAlignment="1" applyProtection="1">
      <alignment vertical="center" shrinkToFit="1"/>
      <protection locked="0"/>
    </xf>
    <xf numFmtId="0" fontId="18" fillId="0" borderId="10" xfId="0" applyFont="1" applyBorder="1" applyAlignment="1">
      <alignment horizontal="left" vertical="center"/>
    </xf>
    <xf numFmtId="0" fontId="18" fillId="0" borderId="1" xfId="0" applyFont="1" applyBorder="1" applyAlignment="1">
      <alignment horizontal="left" vertical="center"/>
    </xf>
    <xf numFmtId="0" fontId="18" fillId="0" borderId="11" xfId="0" applyFont="1" applyBorder="1" applyAlignment="1">
      <alignment horizontal="left" vertical="center"/>
    </xf>
    <xf numFmtId="0" fontId="20" fillId="0" borderId="0" xfId="3" applyFont="1" applyAlignment="1">
      <alignment horizontal="center" vertical="center"/>
    </xf>
    <xf numFmtId="0" fontId="19" fillId="0" borderId="5" xfId="3" applyFont="1" applyBorder="1" applyAlignment="1">
      <alignment horizontal="center" vertical="center"/>
    </xf>
    <xf numFmtId="0" fontId="19" fillId="0" borderId="6" xfId="3" applyFont="1" applyBorder="1" applyAlignment="1">
      <alignment horizontal="center" vertical="center"/>
    </xf>
    <xf numFmtId="0" fontId="19" fillId="0" borderId="7" xfId="3" applyFont="1" applyBorder="1" applyAlignment="1">
      <alignment horizontal="center" vertical="center"/>
    </xf>
    <xf numFmtId="0" fontId="19" fillId="0" borderId="10" xfId="3" applyFont="1" applyBorder="1" applyAlignment="1">
      <alignment horizontal="center" vertical="center"/>
    </xf>
    <xf numFmtId="0" fontId="19" fillId="0" borderId="1" xfId="3" applyFont="1" applyBorder="1" applyAlignment="1">
      <alignment horizontal="center" vertical="center"/>
    </xf>
    <xf numFmtId="0" fontId="19" fillId="0" borderId="11" xfId="3" applyFont="1" applyBorder="1" applyAlignment="1">
      <alignment horizontal="center" vertical="center"/>
    </xf>
    <xf numFmtId="0" fontId="24" fillId="3" borderId="1" xfId="0" applyFont="1" applyFill="1" applyBorder="1" applyAlignment="1" applyProtection="1">
      <alignment vertical="center" shrinkToFit="1"/>
      <protection locked="0"/>
    </xf>
    <xf numFmtId="0" fontId="22" fillId="3" borderId="6" xfId="0" applyFont="1" applyFill="1" applyBorder="1" applyAlignment="1" applyProtection="1">
      <alignment vertical="center"/>
      <protection locked="0"/>
    </xf>
    <xf numFmtId="0" fontId="23" fillId="0" borderId="1" xfId="0" applyFont="1" applyBorder="1" applyProtection="1">
      <alignment vertical="center"/>
      <protection locked="0"/>
    </xf>
    <xf numFmtId="0" fontId="18" fillId="0" borderId="7" xfId="0" applyFont="1" applyBorder="1" applyAlignment="1">
      <alignment horizontal="center" vertical="center"/>
    </xf>
    <xf numFmtId="177" fontId="22" fillId="3" borderId="2" xfId="0" applyNumberFormat="1" applyFont="1" applyFill="1" applyBorder="1" applyAlignment="1" applyProtection="1">
      <alignment horizontal="center" vertical="center"/>
      <protection locked="0"/>
    </xf>
    <xf numFmtId="0" fontId="23" fillId="0" borderId="1" xfId="0" applyFont="1" applyBorder="1" applyAlignment="1" applyProtection="1">
      <alignment vertical="center"/>
      <protection locked="0"/>
    </xf>
    <xf numFmtId="179" fontId="22" fillId="3" borderId="1" xfId="0" applyNumberFormat="1" applyFont="1" applyFill="1" applyBorder="1" applyAlignment="1" applyProtection="1">
      <alignment horizontal="center" vertical="center"/>
      <protection locked="0"/>
    </xf>
    <xf numFmtId="0" fontId="23" fillId="0" borderId="3" xfId="0" applyFont="1" applyBorder="1" applyAlignment="1" applyProtection="1">
      <alignment vertical="center" wrapText="1"/>
      <protection locked="0"/>
    </xf>
    <xf numFmtId="0" fontId="23" fillId="0" borderId="2"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18" fillId="0" borderId="5" xfId="0" applyFont="1" applyBorder="1" applyAlignment="1">
      <alignment vertical="top" wrapText="1"/>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0" xfId="0" applyFont="1" applyBorder="1" applyAlignment="1">
      <alignment vertical="top" wrapText="1"/>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1" xfId="0" applyFont="1" applyBorder="1" applyAlignment="1">
      <alignment vertical="top" wrapText="1"/>
    </xf>
    <xf numFmtId="0" fontId="18" fillId="0" borderId="11" xfId="0" applyFont="1" applyBorder="1" applyAlignment="1">
      <alignment vertical="top" wrapText="1"/>
    </xf>
    <xf numFmtId="0" fontId="26" fillId="0" borderId="8" xfId="0" applyFont="1" applyBorder="1" applyAlignment="1">
      <alignment vertical="top" wrapText="1"/>
    </xf>
    <xf numFmtId="0" fontId="26" fillId="0" borderId="0" xfId="0" applyFont="1" applyBorder="1" applyAlignment="1">
      <alignment vertical="top" wrapText="1"/>
    </xf>
    <xf numFmtId="0" fontId="26" fillId="0" borderId="9" xfId="0" applyFont="1" applyBorder="1" applyAlignment="1">
      <alignment vertical="top" wrapText="1"/>
    </xf>
    <xf numFmtId="0" fontId="26" fillId="0" borderId="10" xfId="0" applyFont="1" applyBorder="1" applyAlignment="1">
      <alignment vertical="top" wrapText="1"/>
    </xf>
    <xf numFmtId="0" fontId="26" fillId="0" borderId="1" xfId="0" applyFont="1" applyBorder="1" applyAlignment="1">
      <alignment vertical="top" wrapText="1"/>
    </xf>
    <xf numFmtId="0" fontId="26" fillId="0" borderId="11" xfId="0" applyFont="1" applyBorder="1" applyAlignment="1">
      <alignment vertical="top" wrapText="1"/>
    </xf>
    <xf numFmtId="0" fontId="18" fillId="0" borderId="6" xfId="0" applyFont="1" applyFill="1" applyBorder="1" applyAlignment="1">
      <alignment vertical="center" shrinkToFit="1"/>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5" xfId="0" applyFont="1" applyFill="1" applyBorder="1" applyAlignment="1">
      <alignment vertical="center" shrinkToFit="1"/>
    </xf>
    <xf numFmtId="0" fontId="18" fillId="0" borderId="7" xfId="0" applyFont="1" applyFill="1" applyBorder="1" applyAlignment="1">
      <alignment vertical="center" shrinkToFit="1"/>
    </xf>
    <xf numFmtId="0" fontId="18" fillId="0" borderId="5" xfId="0" applyFont="1" applyBorder="1" applyAlignment="1">
      <alignment horizontal="center" vertical="center" textRotation="255" shrinkToFit="1"/>
    </xf>
    <xf numFmtId="0" fontId="18" fillId="0" borderId="7" xfId="0" applyFont="1" applyBorder="1" applyAlignment="1">
      <alignment horizontal="center" vertical="center" textRotation="255" shrinkToFit="1"/>
    </xf>
    <xf numFmtId="0" fontId="18" fillId="0" borderId="8" xfId="0" applyFont="1" applyBorder="1" applyAlignment="1">
      <alignment horizontal="center" vertical="center" textRotation="255" shrinkToFit="1"/>
    </xf>
    <xf numFmtId="0" fontId="18" fillId="0" borderId="9" xfId="0" applyFont="1" applyBorder="1" applyAlignment="1">
      <alignment horizontal="center" vertical="center" textRotation="255" shrinkToFit="1"/>
    </xf>
    <xf numFmtId="0" fontId="18" fillId="0" borderId="10" xfId="0" applyFont="1" applyBorder="1" applyAlignment="1">
      <alignment horizontal="center" vertical="center" textRotation="255" shrinkToFit="1"/>
    </xf>
    <xf numFmtId="0" fontId="18" fillId="0" borderId="11" xfId="0" applyFont="1" applyBorder="1" applyAlignment="1">
      <alignment horizontal="center" vertical="center" textRotation="255" shrinkToFit="1"/>
    </xf>
    <xf numFmtId="0" fontId="23" fillId="0" borderId="1" xfId="0" applyFont="1" applyFill="1" applyBorder="1" applyAlignment="1" applyProtection="1">
      <alignment vertical="center" shrinkToFit="1"/>
      <protection locked="0"/>
    </xf>
    <xf numFmtId="0" fontId="18" fillId="0" borderId="15"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17" xfId="0" applyFont="1" applyBorder="1" applyAlignment="1" applyProtection="1">
      <alignment horizontal="center" vertical="center" shrinkToFit="1"/>
      <protection locked="0"/>
    </xf>
    <xf numFmtId="0" fontId="23" fillId="0" borderId="6" xfId="0" applyFont="1" applyBorder="1" applyAlignment="1" applyProtection="1">
      <alignment vertical="top" wrapText="1"/>
      <protection locked="0"/>
    </xf>
    <xf numFmtId="0" fontId="23" fillId="0" borderId="7" xfId="0" applyFont="1" applyBorder="1" applyAlignment="1" applyProtection="1">
      <alignment vertical="top" wrapText="1"/>
      <protection locked="0"/>
    </xf>
    <xf numFmtId="0" fontId="23" fillId="0" borderId="1" xfId="0" applyFont="1" applyBorder="1" applyAlignment="1" applyProtection="1">
      <alignment vertical="top" wrapText="1"/>
      <protection locked="0"/>
    </xf>
    <xf numFmtId="0" fontId="23" fillId="0" borderId="11" xfId="0" applyFont="1" applyBorder="1" applyAlignment="1" applyProtection="1">
      <alignment vertical="top" wrapText="1"/>
      <protection locked="0"/>
    </xf>
    <xf numFmtId="0" fontId="23" fillId="3" borderId="0" xfId="0" applyFont="1" applyFill="1" applyBorder="1" applyAlignment="1" applyProtection="1">
      <alignment vertical="center" shrinkToFit="1"/>
      <protection locked="0"/>
    </xf>
    <xf numFmtId="0" fontId="23" fillId="0" borderId="22" xfId="0" applyFont="1" applyBorder="1" applyAlignment="1" applyProtection="1">
      <alignment vertical="center" shrinkToFit="1"/>
      <protection locked="0"/>
    </xf>
    <xf numFmtId="0" fontId="18" fillId="0" borderId="19" xfId="0" applyFont="1" applyFill="1" applyBorder="1" applyAlignment="1">
      <alignment vertical="center" shrinkToFit="1"/>
    </xf>
    <xf numFmtId="0" fontId="18" fillId="0" borderId="20" xfId="0" applyFont="1" applyFill="1" applyBorder="1" applyAlignment="1">
      <alignment vertical="center" shrinkToFit="1"/>
    </xf>
    <xf numFmtId="0" fontId="18" fillId="0" borderId="21" xfId="0" applyFont="1" applyFill="1" applyBorder="1" applyAlignment="1">
      <alignment vertical="center" shrinkToFit="1"/>
    </xf>
    <xf numFmtId="0" fontId="18" fillId="0" borderId="10" xfId="0" applyFont="1" applyFill="1" applyBorder="1" applyAlignment="1">
      <alignment vertical="center"/>
    </xf>
    <xf numFmtId="0" fontId="18" fillId="0" borderId="1" xfId="0" applyFont="1" applyFill="1" applyBorder="1" applyAlignment="1">
      <alignment vertical="center"/>
    </xf>
    <xf numFmtId="0" fontId="23" fillId="0" borderId="1" xfId="0" applyFont="1" applyFill="1" applyBorder="1" applyProtection="1">
      <alignment vertical="center"/>
      <protection locked="0"/>
    </xf>
    <xf numFmtId="0" fontId="18" fillId="0" borderId="2"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3" xfId="0" applyFont="1" applyBorder="1" applyAlignment="1">
      <alignment vertical="center" shrinkToFit="1"/>
    </xf>
    <xf numFmtId="0" fontId="18" fillId="0" borderId="2" xfId="0" applyFont="1" applyBorder="1" applyAlignment="1">
      <alignment vertical="center" shrinkToFit="1"/>
    </xf>
    <xf numFmtId="0" fontId="18" fillId="0" borderId="4" xfId="0" applyFont="1" applyBorder="1" applyAlignment="1">
      <alignment vertical="center" shrinkToFit="1"/>
    </xf>
    <xf numFmtId="178" fontId="22" fillId="3" borderId="3" xfId="2" applyNumberFormat="1" applyFont="1" applyFill="1" applyBorder="1" applyAlignment="1" applyProtection="1">
      <alignment vertical="center" shrinkToFit="1"/>
      <protection locked="0"/>
    </xf>
    <xf numFmtId="178" fontId="22" fillId="3" borderId="2" xfId="2" applyNumberFormat="1" applyFont="1" applyFill="1" applyBorder="1" applyAlignment="1" applyProtection="1">
      <alignment vertical="center" shrinkToFit="1"/>
      <protection locked="0"/>
    </xf>
    <xf numFmtId="184" fontId="22" fillId="3" borderId="5" xfId="0" applyNumberFormat="1" applyFont="1" applyFill="1" applyBorder="1" applyAlignment="1" applyProtection="1">
      <alignment vertical="center" shrinkToFit="1"/>
      <protection locked="0"/>
    </xf>
    <xf numFmtId="184" fontId="22" fillId="3" borderId="6" xfId="0" applyNumberFormat="1" applyFont="1" applyFill="1" applyBorder="1" applyAlignment="1" applyProtection="1">
      <alignment vertical="center" shrinkToFit="1"/>
      <protection locked="0"/>
    </xf>
    <xf numFmtId="184" fontId="22" fillId="3" borderId="10" xfId="0" applyNumberFormat="1" applyFont="1" applyFill="1" applyBorder="1" applyAlignment="1" applyProtection="1">
      <alignment vertical="center" shrinkToFit="1"/>
      <protection locked="0"/>
    </xf>
    <xf numFmtId="184" fontId="22" fillId="3" borderId="1" xfId="0" applyNumberFormat="1" applyFont="1" applyFill="1" applyBorder="1" applyAlignment="1" applyProtection="1">
      <alignment vertical="center" shrinkToFit="1"/>
      <protection locked="0"/>
    </xf>
    <xf numFmtId="0" fontId="23" fillId="3" borderId="6" xfId="0" applyFont="1" applyFill="1" applyBorder="1" applyAlignment="1" applyProtection="1">
      <alignment vertical="center" shrinkToFit="1"/>
      <protection locked="0"/>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7" xfId="0" applyFont="1" applyBorder="1" applyAlignment="1">
      <alignment vertical="top" wrapText="1"/>
    </xf>
    <xf numFmtId="0" fontId="18" fillId="0" borderId="15" xfId="0" applyFont="1" applyBorder="1" applyAlignment="1">
      <alignment horizontal="center" vertical="center" shrinkToFit="1"/>
    </xf>
    <xf numFmtId="0" fontId="18" fillId="0" borderId="16" xfId="0" applyFont="1" applyBorder="1" applyAlignment="1">
      <alignment horizontal="center" vertical="center" shrinkToFit="1"/>
    </xf>
    <xf numFmtId="0" fontId="18" fillId="0" borderId="17" xfId="0" applyFont="1" applyBorder="1" applyAlignment="1">
      <alignment horizontal="center" vertical="center" shrinkToFit="1"/>
    </xf>
    <xf numFmtId="0" fontId="26" fillId="0" borderId="5" xfId="0" applyFont="1" applyBorder="1" applyAlignment="1">
      <alignment horizontal="center" vertical="center" wrapText="1" shrinkToFit="1"/>
    </xf>
    <xf numFmtId="0" fontId="26" fillId="0" borderId="6" xfId="0" applyFont="1" applyBorder="1" applyAlignment="1">
      <alignment horizontal="center" vertical="center" wrapText="1" shrinkToFit="1"/>
    </xf>
    <xf numFmtId="0" fontId="26" fillId="0" borderId="7" xfId="0" applyFont="1" applyBorder="1" applyAlignment="1">
      <alignment horizontal="center" vertical="center" wrapText="1" shrinkToFit="1"/>
    </xf>
    <xf numFmtId="0" fontId="26" fillId="0" borderId="10"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11" xfId="0" applyFont="1" applyBorder="1" applyAlignment="1">
      <alignment horizontal="center" vertical="center" wrapText="1" shrinkToFit="1"/>
    </xf>
    <xf numFmtId="0" fontId="18" fillId="0" borderId="8" xfId="0" applyFont="1" applyBorder="1" applyAlignment="1">
      <alignment vertical="center"/>
    </xf>
    <xf numFmtId="0" fontId="18" fillId="0" borderId="0" xfId="0" applyFont="1" applyBorder="1" applyAlignment="1">
      <alignment vertical="center"/>
    </xf>
    <xf numFmtId="0" fontId="18" fillId="0" borderId="9" xfId="0" applyFont="1" applyBorder="1" applyAlignment="1">
      <alignment vertical="center"/>
    </xf>
    <xf numFmtId="0" fontId="26" fillId="0" borderId="8" xfId="0" applyFont="1" applyBorder="1" applyAlignment="1">
      <alignment vertical="center" wrapText="1" shrinkToFit="1"/>
    </xf>
    <xf numFmtId="0" fontId="26" fillId="0" borderId="0" xfId="0" applyFont="1" applyBorder="1" applyAlignment="1">
      <alignment vertical="center" wrapText="1" shrinkToFit="1"/>
    </xf>
    <xf numFmtId="0" fontId="26" fillId="0" borderId="9" xfId="0" applyFont="1" applyBorder="1" applyAlignment="1">
      <alignment vertical="center" wrapText="1" shrinkToFit="1"/>
    </xf>
    <xf numFmtId="0" fontId="26" fillId="0" borderId="10" xfId="0" applyFont="1" applyBorder="1" applyAlignment="1">
      <alignment vertical="center" wrapText="1" shrinkToFit="1"/>
    </xf>
    <xf numFmtId="0" fontId="26" fillId="0" borderId="1" xfId="0" applyFont="1" applyBorder="1" applyAlignment="1">
      <alignment vertical="center" wrapText="1" shrinkToFit="1"/>
    </xf>
    <xf numFmtId="0" fontId="26" fillId="0" borderId="11" xfId="0" applyFont="1" applyBorder="1" applyAlignment="1">
      <alignment vertical="center" wrapText="1" shrinkToFit="1"/>
    </xf>
    <xf numFmtId="0" fontId="23" fillId="0" borderId="0" xfId="0" applyFont="1" applyFill="1" applyBorder="1" applyAlignment="1" applyProtection="1">
      <alignment vertical="center" shrinkToFit="1"/>
      <protection locked="0"/>
    </xf>
    <xf numFmtId="0" fontId="19" fillId="0" borderId="5" xfId="3" applyFont="1" applyBorder="1" applyAlignment="1">
      <alignment horizontal="center" vertical="center" shrinkToFit="1"/>
    </xf>
    <xf numFmtId="0" fontId="19" fillId="0" borderId="6" xfId="3" applyFont="1" applyBorder="1" applyAlignment="1">
      <alignment horizontal="center" vertical="center" shrinkToFit="1"/>
    </xf>
    <xf numFmtId="0" fontId="19" fillId="0" borderId="7" xfId="3" applyFont="1" applyBorder="1" applyAlignment="1">
      <alignment horizontal="center" vertical="center" shrinkToFit="1"/>
    </xf>
    <xf numFmtId="0" fontId="19" fillId="0" borderId="10" xfId="3" applyFont="1" applyBorder="1" applyAlignment="1">
      <alignment horizontal="center" vertical="center" shrinkToFit="1"/>
    </xf>
    <xf numFmtId="0" fontId="19" fillId="0" borderId="1" xfId="3" applyFont="1" applyBorder="1" applyAlignment="1">
      <alignment horizontal="center" vertical="center" shrinkToFit="1"/>
    </xf>
    <xf numFmtId="0" fontId="19" fillId="0" borderId="11" xfId="3" applyFont="1" applyBorder="1" applyAlignment="1">
      <alignment horizontal="center" vertical="center" shrinkToFit="1"/>
    </xf>
    <xf numFmtId="0" fontId="19" fillId="0" borderId="5" xfId="3" applyFont="1" applyBorder="1" applyAlignment="1">
      <alignment horizontal="center" vertical="center" wrapText="1"/>
    </xf>
    <xf numFmtId="0" fontId="24" fillId="3" borderId="6" xfId="3" applyFont="1" applyFill="1" applyBorder="1" applyAlignment="1" applyProtection="1">
      <alignment vertical="center"/>
      <protection locked="0"/>
    </xf>
    <xf numFmtId="0" fontId="23" fillId="3" borderId="1" xfId="0" applyFont="1" applyFill="1" applyBorder="1" applyProtection="1">
      <alignment vertical="center"/>
      <protection locked="0"/>
    </xf>
    <xf numFmtId="0" fontId="19" fillId="0" borderId="5" xfId="3" applyFont="1" applyBorder="1" applyAlignment="1">
      <alignment horizontal="center" vertical="top"/>
    </xf>
    <xf numFmtId="0" fontId="19" fillId="0" borderId="6" xfId="3" applyFont="1" applyBorder="1" applyAlignment="1">
      <alignment horizontal="center" vertical="top"/>
    </xf>
    <xf numFmtId="0" fontId="19" fillId="0" borderId="7" xfId="3" applyFont="1" applyBorder="1" applyAlignment="1">
      <alignment horizontal="center" vertical="top"/>
    </xf>
    <xf numFmtId="0" fontId="19" fillId="0" borderId="8" xfId="3" applyFont="1" applyBorder="1" applyAlignment="1">
      <alignment horizontal="center" vertical="top"/>
    </xf>
    <xf numFmtId="0" fontId="19" fillId="0" borderId="0" xfId="3" applyFont="1" applyBorder="1" applyAlignment="1">
      <alignment horizontal="center" vertical="top"/>
    </xf>
    <xf numFmtId="0" fontId="19" fillId="0" borderId="9" xfId="3" applyFont="1" applyBorder="1" applyAlignment="1">
      <alignment horizontal="center" vertical="top"/>
    </xf>
    <xf numFmtId="0" fontId="19" fillId="0" borderId="10" xfId="3" applyFont="1" applyBorder="1" applyAlignment="1">
      <alignment horizontal="center" vertical="top"/>
    </xf>
    <xf numFmtId="0" fontId="19" fillId="0" borderId="1" xfId="3" applyFont="1" applyBorder="1" applyAlignment="1">
      <alignment horizontal="center" vertical="top"/>
    </xf>
    <xf numFmtId="0" fontId="19" fillId="0" borderId="11" xfId="3" applyFont="1" applyBorder="1" applyAlignment="1">
      <alignment horizontal="center" vertical="top"/>
    </xf>
    <xf numFmtId="178" fontId="22" fillId="3" borderId="5" xfId="2" applyNumberFormat="1" applyFont="1" applyFill="1" applyBorder="1" applyAlignment="1" applyProtection="1">
      <alignment vertical="center" shrinkToFit="1"/>
      <protection locked="0"/>
    </xf>
    <xf numFmtId="178" fontId="22" fillId="3" borderId="6" xfId="2" applyNumberFormat="1" applyFont="1" applyFill="1" applyBorder="1" applyAlignment="1" applyProtection="1">
      <alignment vertical="center" shrinkToFit="1"/>
      <protection locked="0"/>
    </xf>
    <xf numFmtId="178" fontId="22" fillId="3" borderId="10" xfId="2" applyNumberFormat="1" applyFont="1" applyFill="1" applyBorder="1" applyAlignment="1" applyProtection="1">
      <alignment vertical="center" shrinkToFit="1"/>
      <protection locked="0"/>
    </xf>
    <xf numFmtId="178" fontId="22" fillId="3" borderId="1" xfId="2" applyNumberFormat="1" applyFont="1" applyFill="1" applyBorder="1" applyAlignment="1" applyProtection="1">
      <alignment vertical="center" shrinkToFit="1"/>
      <protection locked="0"/>
    </xf>
    <xf numFmtId="0" fontId="27" fillId="0" borderId="13" xfId="0" applyFont="1" applyBorder="1" applyAlignment="1">
      <alignment horizontal="center" vertical="center" shrinkToFit="1"/>
    </xf>
    <xf numFmtId="0" fontId="27" fillId="0" borderId="14" xfId="0" applyFont="1" applyBorder="1" applyAlignment="1">
      <alignment horizontal="center" vertical="center" shrinkToFit="1"/>
    </xf>
    <xf numFmtId="182" fontId="27" fillId="3" borderId="5" xfId="0" applyNumberFormat="1" applyFont="1" applyFill="1" applyBorder="1" applyAlignment="1" applyProtection="1">
      <alignment horizontal="left" vertical="center" shrinkToFit="1"/>
      <protection locked="0"/>
    </xf>
    <xf numFmtId="182" fontId="27" fillId="3" borderId="10" xfId="0" applyNumberFormat="1" applyFont="1" applyFill="1" applyBorder="1" applyAlignment="1" applyProtection="1">
      <alignment horizontal="left" vertical="center" shrinkToFit="1"/>
      <protection locked="0"/>
    </xf>
    <xf numFmtId="182" fontId="27" fillId="3" borderId="7" xfId="0" applyNumberFormat="1" applyFont="1" applyFill="1" applyBorder="1" applyAlignment="1" applyProtection="1">
      <alignment horizontal="left" vertical="center" shrinkToFit="1"/>
      <protection locked="0"/>
    </xf>
    <xf numFmtId="182" fontId="27" fillId="3" borderId="11" xfId="0" applyNumberFormat="1" applyFont="1" applyFill="1" applyBorder="1" applyAlignment="1" applyProtection="1">
      <alignment horizontal="left" vertical="center" shrinkToFit="1"/>
      <protection locked="0"/>
    </xf>
    <xf numFmtId="0" fontId="27" fillId="0" borderId="13" xfId="0" applyFont="1" applyBorder="1" applyAlignment="1" applyProtection="1">
      <alignment vertical="center" shrinkToFit="1"/>
      <protection locked="0"/>
    </xf>
    <xf numFmtId="0" fontId="27" fillId="0" borderId="14" xfId="0" applyFont="1" applyBorder="1" applyAlignment="1" applyProtection="1">
      <alignment vertical="center" shrinkToFit="1"/>
      <protection locked="0"/>
    </xf>
    <xf numFmtId="182" fontId="35" fillId="0" borderId="6" xfId="0" applyNumberFormat="1" applyFont="1" applyBorder="1" applyAlignment="1">
      <alignment horizontal="center" vertical="center" shrinkToFit="1"/>
    </xf>
    <xf numFmtId="182" fontId="35" fillId="0" borderId="1" xfId="0" applyNumberFormat="1" applyFont="1" applyBorder="1" applyAlignment="1">
      <alignment horizontal="center" vertical="center" shrinkToFit="1"/>
    </xf>
    <xf numFmtId="180" fontId="26" fillId="0" borderId="1" xfId="0" applyNumberFormat="1" applyFont="1" applyBorder="1" applyAlignment="1">
      <alignment vertical="center"/>
    </xf>
    <xf numFmtId="0" fontId="26" fillId="0" borderId="1" xfId="0" applyFont="1" applyBorder="1" applyAlignment="1">
      <alignment horizontal="center" vertical="center"/>
    </xf>
    <xf numFmtId="0" fontId="26" fillId="0" borderId="1" xfId="0" applyFont="1" applyBorder="1" applyAlignment="1">
      <alignment horizontal="right" vertical="center"/>
    </xf>
    <xf numFmtId="180" fontId="26" fillId="0" borderId="1" xfId="0" applyNumberFormat="1" applyFont="1" applyBorder="1" applyAlignment="1">
      <alignment horizontal="left" vertical="center"/>
    </xf>
    <xf numFmtId="0" fontId="36" fillId="4" borderId="53" xfId="0" applyFont="1" applyFill="1" applyBorder="1" applyAlignment="1">
      <alignment horizontal="center" vertical="center"/>
    </xf>
    <xf numFmtId="0" fontId="36" fillId="4" borderId="54" xfId="0" applyFont="1" applyFill="1" applyBorder="1" applyAlignment="1">
      <alignment horizontal="center" vertical="center"/>
    </xf>
    <xf numFmtId="0" fontId="36" fillId="4" borderId="55" xfId="0" applyFont="1" applyFill="1" applyBorder="1" applyAlignment="1">
      <alignment horizontal="center" vertical="center"/>
    </xf>
    <xf numFmtId="0" fontId="36" fillId="4" borderId="5" xfId="0" applyFont="1" applyFill="1" applyBorder="1" applyAlignment="1">
      <alignment horizontal="center" vertical="center" wrapText="1"/>
    </xf>
    <xf numFmtId="0" fontId="36" fillId="4" borderId="8"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36" fillId="4" borderId="8" xfId="0" applyFont="1" applyFill="1" applyBorder="1" applyAlignment="1">
      <alignment horizontal="center" vertical="center"/>
    </xf>
    <xf numFmtId="0" fontId="36" fillId="4" borderId="10" xfId="0" applyFont="1" applyFill="1" applyBorder="1" applyAlignment="1">
      <alignment horizontal="center" vertical="center"/>
    </xf>
    <xf numFmtId="0" fontId="36" fillId="4" borderId="38" xfId="0" applyFont="1" applyFill="1" applyBorder="1" applyAlignment="1">
      <alignment horizontal="center" vertical="center"/>
    </xf>
    <xf numFmtId="0" fontId="36" fillId="4" borderId="47" xfId="0" applyFont="1" applyFill="1" applyBorder="1" applyAlignment="1">
      <alignment horizontal="center" vertical="center"/>
    </xf>
    <xf numFmtId="0" fontId="36" fillId="4" borderId="9" xfId="0" applyFont="1" applyFill="1" applyBorder="1" applyAlignment="1">
      <alignment horizontal="center" vertical="center"/>
    </xf>
    <xf numFmtId="0" fontId="36" fillId="4" borderId="11" xfId="0" applyFont="1" applyFill="1" applyBorder="1" applyAlignment="1">
      <alignment horizontal="center" vertical="center"/>
    </xf>
    <xf numFmtId="0" fontId="36" fillId="4" borderId="23" xfId="0" applyFont="1" applyFill="1" applyBorder="1" applyAlignment="1">
      <alignment horizontal="center" vertical="center" wrapText="1"/>
    </xf>
    <xf numFmtId="0" fontId="36" fillId="4" borderId="30" xfId="0" applyFont="1" applyFill="1" applyBorder="1" applyAlignment="1">
      <alignment horizontal="center" vertical="center" wrapText="1"/>
    </xf>
    <xf numFmtId="0" fontId="36" fillId="4" borderId="39" xfId="0" applyFont="1" applyFill="1" applyBorder="1" applyAlignment="1">
      <alignment horizontal="center" vertical="center" wrapText="1"/>
    </xf>
    <xf numFmtId="0" fontId="36" fillId="4" borderId="33" xfId="0" applyFont="1" applyFill="1" applyBorder="1" applyAlignment="1">
      <alignment horizontal="center" vertical="center" wrapText="1"/>
    </xf>
    <xf numFmtId="0" fontId="36" fillId="4" borderId="44" xfId="0" applyFont="1" applyFill="1" applyBorder="1" applyAlignment="1">
      <alignment horizontal="center" vertical="center" wrapText="1"/>
    </xf>
    <xf numFmtId="182" fontId="36" fillId="4" borderId="35" xfId="0" applyNumberFormat="1" applyFont="1" applyFill="1" applyBorder="1" applyAlignment="1">
      <alignment horizontal="center" vertical="center" wrapText="1"/>
    </xf>
    <xf numFmtId="182" fontId="36" fillId="4" borderId="45" xfId="0" applyNumberFormat="1" applyFont="1" applyFill="1" applyBorder="1" applyAlignment="1">
      <alignment horizontal="center" vertical="center" wrapText="1"/>
    </xf>
    <xf numFmtId="182" fontId="36" fillId="4" borderId="37" xfId="0" applyNumberFormat="1" applyFont="1" applyFill="1" applyBorder="1" applyAlignment="1">
      <alignment horizontal="center" vertical="center" wrapText="1"/>
    </xf>
    <xf numFmtId="182" fontId="36" fillId="4" borderId="43" xfId="0" applyNumberFormat="1" applyFont="1" applyFill="1" applyBorder="1" applyAlignment="1">
      <alignment horizontal="center" vertical="center" wrapText="1"/>
    </xf>
    <xf numFmtId="0" fontId="36" fillId="4" borderId="35" xfId="0" applyFont="1" applyFill="1" applyBorder="1" applyAlignment="1">
      <alignment horizontal="center" vertical="center" wrapText="1"/>
    </xf>
    <xf numFmtId="0" fontId="36" fillId="4" borderId="45" xfId="0" applyFont="1" applyFill="1" applyBorder="1" applyAlignment="1">
      <alignment horizontal="center" vertical="center" wrapText="1"/>
    </xf>
    <xf numFmtId="183" fontId="36" fillId="4" borderId="5" xfId="0" applyNumberFormat="1" applyFont="1" applyFill="1" applyBorder="1" applyAlignment="1">
      <alignment horizontal="center" vertical="center" wrapText="1"/>
    </xf>
    <xf numFmtId="183" fontId="36" fillId="4" borderId="10" xfId="0" applyNumberFormat="1" applyFont="1" applyFill="1" applyBorder="1" applyAlignment="1">
      <alignment horizontal="center" vertical="center" wrapText="1"/>
    </xf>
    <xf numFmtId="183" fontId="36" fillId="4" borderId="38" xfId="0" applyNumberFormat="1" applyFont="1" applyFill="1" applyBorder="1" applyAlignment="1">
      <alignment horizontal="center" vertical="center" wrapText="1"/>
    </xf>
    <xf numFmtId="183" fontId="36" fillId="4" borderId="47" xfId="0" applyNumberFormat="1" applyFont="1" applyFill="1" applyBorder="1" applyAlignment="1">
      <alignment horizontal="center" vertical="center" wrapText="1"/>
    </xf>
    <xf numFmtId="183" fontId="36" fillId="4" borderId="7" xfId="0" applyNumberFormat="1" applyFont="1" applyFill="1" applyBorder="1" applyAlignment="1">
      <alignment horizontal="center" vertical="center" wrapText="1"/>
    </xf>
    <xf numFmtId="183" fontId="36" fillId="4" borderId="11" xfId="0" applyNumberFormat="1" applyFont="1" applyFill="1" applyBorder="1" applyAlignment="1">
      <alignment horizontal="center" vertical="center" wrapText="1"/>
    </xf>
    <xf numFmtId="0" fontId="36" fillId="4" borderId="61" xfId="0" applyFont="1" applyFill="1" applyBorder="1" applyAlignment="1">
      <alignment horizontal="center" vertical="center" wrapText="1"/>
    </xf>
    <xf numFmtId="0" fontId="36" fillId="4" borderId="62"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36" fillId="4" borderId="36" xfId="0" applyFont="1" applyFill="1" applyBorder="1" applyAlignment="1">
      <alignment horizontal="center" vertical="center" wrapText="1"/>
    </xf>
    <xf numFmtId="0" fontId="36" fillId="4" borderId="46" xfId="0" applyFont="1" applyFill="1" applyBorder="1" applyAlignment="1">
      <alignment horizontal="center" vertical="center" wrapText="1"/>
    </xf>
    <xf numFmtId="0" fontId="36" fillId="4" borderId="59" xfId="0" applyFont="1" applyFill="1" applyBorder="1" applyAlignment="1">
      <alignment horizontal="center" vertical="center" wrapText="1"/>
    </xf>
    <xf numFmtId="0" fontId="36" fillId="4" borderId="60" xfId="0" applyFont="1" applyFill="1" applyBorder="1" applyAlignment="1">
      <alignment horizontal="center" vertical="center" wrapText="1"/>
    </xf>
    <xf numFmtId="0" fontId="36" fillId="4" borderId="3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36" fillId="4" borderId="34" xfId="0" applyFont="1" applyFill="1" applyBorder="1" applyAlignment="1">
      <alignment horizontal="center" vertical="center"/>
    </xf>
    <xf numFmtId="0" fontId="36" fillId="4" borderId="42" xfId="0" applyFont="1" applyFill="1" applyBorder="1" applyAlignment="1">
      <alignment horizontal="center" vertical="center"/>
    </xf>
  </cellXfs>
  <cellStyles count="4">
    <cellStyle name="桁区切り" xfId="2" builtinId="6"/>
    <cellStyle name="標準" xfId="0" builtinId="0"/>
    <cellStyle name="標準 2" xfId="1" xr:uid="{8C5A7F4D-829E-47DB-A191-5D9794A4336E}"/>
    <cellStyle name="標準 3" xfId="3" xr:uid="{005C84EA-74FB-4F64-AA76-B1451FFC51E1}"/>
  </cellStyles>
  <dxfs count="313">
    <dxf>
      <font>
        <color theme="0"/>
      </font>
    </dxf>
    <dxf>
      <font>
        <color theme="0"/>
      </font>
    </dxf>
    <dxf>
      <font>
        <color theme="0"/>
      </font>
    </dxf>
    <dxf>
      <font>
        <color theme="0"/>
      </font>
    </dxf>
    <dxf>
      <fill>
        <patternFill>
          <bgColor theme="1"/>
        </patternFill>
      </fill>
    </dxf>
    <dxf>
      <fill>
        <patternFill>
          <bgColor theme="1"/>
        </patternFill>
      </fill>
    </dxf>
    <dxf>
      <fill>
        <patternFill>
          <bgColor theme="5" tint="0.39994506668294322"/>
        </patternFill>
      </fill>
    </dxf>
    <dxf>
      <fill>
        <patternFill>
          <bgColor theme="0"/>
        </patternFill>
      </fill>
    </dxf>
    <dxf>
      <fill>
        <patternFill>
          <bgColor theme="0"/>
        </patternFill>
      </fill>
    </dxf>
    <dxf>
      <font>
        <strike/>
        <color theme="0" tint="-0.24994659260841701"/>
      </font>
      <fill>
        <patternFill>
          <bgColor theme="0"/>
        </patternFill>
      </fill>
      <border>
        <vertical/>
        <horizontal/>
      </border>
    </dxf>
    <dxf>
      <fill>
        <patternFill>
          <bgColor theme="9" tint="0.79998168889431442"/>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ont>
        <strike/>
      </font>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5" tint="0.39994506668294322"/>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strike/>
      </font>
      <fill>
        <patternFill>
          <bgColor theme="0"/>
        </patternFill>
      </fill>
    </dxf>
    <dxf>
      <fill>
        <patternFill>
          <bgColor theme="5" tint="0.39994506668294322"/>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5" tint="0.39994506668294322"/>
        </patternFill>
      </fill>
    </dxf>
    <dxf>
      <font>
        <strike/>
      </font>
      <fill>
        <patternFill>
          <bgColor theme="0"/>
        </patternFill>
      </fill>
    </dxf>
    <dxf>
      <fill>
        <patternFill>
          <bgColor theme="0"/>
        </patternFill>
      </fill>
    </dxf>
    <dxf>
      <font>
        <strike/>
        <color auto="1"/>
      </font>
      <fill>
        <patternFill>
          <bgColor theme="0"/>
        </patternFill>
      </fill>
    </dxf>
    <dxf>
      <font>
        <color theme="0"/>
      </font>
      <fill>
        <patternFill>
          <bgColor theme="0"/>
        </patternFill>
      </fill>
    </dxf>
    <dxf>
      <font>
        <strike/>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5" tint="0.39994506668294322"/>
        </patternFill>
      </fill>
    </dxf>
    <dxf>
      <fill>
        <patternFill>
          <bgColor theme="9" tint="0.7999816888943144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5" tint="0.39994506668294322"/>
        </patternFill>
      </fill>
      <border>
        <vertical/>
        <horizontal/>
      </border>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patternType="none">
          <bgColor auto="1"/>
        </patternFill>
      </fill>
    </dxf>
    <dxf>
      <fill>
        <patternFill>
          <bgColor theme="0"/>
        </patternFill>
      </fill>
    </dxf>
    <dxf>
      <fill>
        <patternFill>
          <bgColor theme="0"/>
        </patternFill>
      </fill>
    </dxf>
    <dxf>
      <font>
        <strike/>
        <color auto="1"/>
      </font>
      <fill>
        <patternFill>
          <bgColor theme="0"/>
        </patternFill>
      </fill>
    </dxf>
    <dxf>
      <fill>
        <patternFill>
          <bgColor theme="9" tint="0.79998168889431442"/>
        </patternFill>
      </fill>
    </dxf>
    <dxf>
      <fill>
        <patternFill>
          <bgColor theme="0"/>
        </patternFill>
      </fill>
    </dxf>
    <dxf>
      <font>
        <strike/>
      </font>
      <fill>
        <patternFill>
          <bgColor theme="0"/>
        </patternFill>
      </fill>
    </dxf>
    <dxf>
      <font>
        <color theme="1"/>
      </font>
    </dxf>
    <dxf>
      <font>
        <strike/>
        <color auto="1"/>
      </font>
      <fill>
        <patternFill>
          <bgColor theme="0"/>
        </patternFill>
      </fill>
    </dxf>
    <dxf>
      <font>
        <strike/>
        <color theme="0" tint="-0.14993743705557422"/>
      </font>
      <fill>
        <patternFill>
          <bgColor theme="0"/>
        </patternFill>
      </fill>
      <border>
        <vertical/>
        <horizontal/>
      </border>
    </dxf>
    <dxf>
      <fill>
        <patternFill>
          <bgColor theme="9" tint="0.7999816888943144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9" tint="0.79998168889431442"/>
        </patternFill>
      </fill>
    </dxf>
    <dxf>
      <fill>
        <patternFill>
          <bgColor theme="0"/>
        </patternFill>
      </fill>
    </dxf>
    <dxf>
      <font>
        <strike/>
      </font>
      <fill>
        <patternFill>
          <bgColor theme="0"/>
        </patternFill>
      </fill>
    </dxf>
    <dxf>
      <font>
        <strike/>
      </font>
      <fill>
        <patternFill>
          <bgColor theme="0"/>
        </patternFill>
      </fill>
    </dxf>
    <dxf>
      <fill>
        <patternFill>
          <bgColor theme="9" tint="0.79998168889431442"/>
        </patternFill>
      </fill>
    </dxf>
    <dxf>
      <fill>
        <patternFill>
          <bgColor theme="0"/>
        </patternFill>
      </fill>
    </dxf>
    <dxf>
      <font>
        <color theme="0"/>
      </font>
      <fill>
        <patternFill>
          <bgColor theme="0"/>
        </patternFill>
      </fill>
    </dxf>
    <dxf>
      <font>
        <color theme="0"/>
      </font>
      <fill>
        <patternFill>
          <bgColor theme="0"/>
        </patternFill>
      </fill>
    </dxf>
    <dxf>
      <font>
        <strike/>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font>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0"/>
        </patternFill>
      </fill>
    </dxf>
    <dxf>
      <fill>
        <patternFill>
          <bgColor theme="5" tint="0.39994506668294322"/>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ont>
        <color theme="1"/>
      </font>
    </dxf>
    <dxf>
      <font>
        <strike/>
        <color theme="0" tint="-0.14993743705557422"/>
      </font>
      <fill>
        <patternFill>
          <bgColor theme="0"/>
        </patternFill>
      </fill>
      <border>
        <vertical/>
        <horizontal/>
      </border>
    </dxf>
    <dxf>
      <fill>
        <patternFill>
          <bgColor theme="9" tint="0.79998168889431442"/>
        </patternFill>
      </fill>
    </dxf>
    <dxf>
      <fill>
        <patternFill>
          <bgColor theme="0"/>
        </patternFill>
      </fill>
    </dxf>
    <dxf>
      <fill>
        <patternFill>
          <bgColor theme="0"/>
        </patternFill>
      </fill>
    </dxf>
    <dxf>
      <font>
        <color auto="1"/>
      </font>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ont>
        <strike/>
      </font>
      <fill>
        <patternFill>
          <bgColor theme="0"/>
        </patternFill>
      </fill>
    </dxf>
    <dxf>
      <fill>
        <patternFill>
          <bgColor theme="0"/>
        </patternFill>
      </fill>
    </dxf>
    <dxf>
      <fill>
        <patternFill>
          <bgColor theme="9" tint="0.79998168889431442"/>
        </patternFill>
      </fill>
    </dxf>
    <dxf>
      <fill>
        <patternFill>
          <bgColor theme="9" tint="0.79998168889431442"/>
        </patternFill>
      </fill>
    </dxf>
    <dxf>
      <font>
        <strike/>
      </font>
      <fill>
        <patternFill>
          <bgColor theme="0"/>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patternType="none">
          <bgColor auto="1"/>
        </patternFill>
      </fill>
    </dxf>
    <dxf>
      <font>
        <strike/>
      </font>
      <fill>
        <patternFill>
          <bgColor theme="0"/>
        </patternFill>
      </fill>
    </dxf>
    <dxf>
      <font>
        <strike/>
      </font>
      <fill>
        <patternFill>
          <bgColor theme="0"/>
        </patternFill>
      </fill>
    </dxf>
    <dxf>
      <fill>
        <patternFill>
          <bgColor theme="0"/>
        </patternFill>
      </fill>
    </dxf>
    <dxf>
      <fill>
        <patternFill>
          <bgColor theme="5" tint="0.39994506668294322"/>
        </patternFill>
      </fill>
    </dxf>
    <dxf>
      <fill>
        <patternFill>
          <bgColor theme="5" tint="0.39994506668294322"/>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5" tint="0.39994506668294322"/>
        </patternFill>
      </fill>
    </dxf>
    <dxf>
      <fill>
        <patternFill>
          <bgColor theme="0"/>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ont>
        <color theme="1"/>
      </font>
    </dxf>
    <dxf>
      <font>
        <strike/>
        <color theme="0" tint="-0.14993743705557422"/>
      </font>
      <fill>
        <patternFill>
          <bgColor theme="0"/>
        </patternFill>
      </fill>
      <border>
        <vertical/>
        <horizontal/>
      </border>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border>
        <bottom style="thin">
          <color auto="1"/>
        </bottom>
        <vertical/>
        <horizontal/>
      </border>
    </dxf>
    <dxf>
      <font>
        <color theme="0" tint="-0.24994659260841701"/>
      </font>
      <fill>
        <patternFill>
          <bgColor theme="9" tint="0.79998168889431442"/>
        </patternFill>
      </fill>
    </dxf>
    <dxf>
      <fill>
        <patternFill patternType="solid">
          <bgColor theme="9" tint="0.79998168889431442"/>
        </patternFill>
      </fill>
    </dxf>
    <dxf>
      <fill>
        <patternFill patternType="solid">
          <bgColor theme="0"/>
        </patternFill>
      </fill>
    </dxf>
    <dxf>
      <font>
        <color theme="0" tint="-0.24994659260841701"/>
      </font>
      <fill>
        <patternFill>
          <bgColor theme="9" tint="0.79998168889431442"/>
        </patternFill>
      </fill>
      <border>
        <bottom style="thin">
          <color auto="1"/>
        </bottom>
        <vertical/>
        <horizontal/>
      </border>
    </dxf>
    <dxf>
      <font>
        <color theme="0"/>
      </font>
      <fill>
        <patternFill>
          <bgColor theme="0"/>
        </patternFill>
      </fill>
    </dxf>
    <dxf>
      <font>
        <strike val="0"/>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border>
        <bottom style="thin">
          <color auto="1"/>
        </bottom>
        <vertical/>
        <horizontal/>
      </border>
    </dxf>
    <dxf>
      <font>
        <color auto="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5" tint="0.39994506668294322"/>
        </patternFill>
      </fill>
    </dxf>
    <dxf>
      <font>
        <color theme="0" tint="-0.24994659260841701"/>
      </font>
      <fill>
        <patternFill>
          <bgColor theme="9" tint="0.79998168889431442"/>
        </patternFill>
      </fill>
    </dxf>
    <dxf>
      <fill>
        <patternFill>
          <bgColor theme="0"/>
        </patternFill>
      </fill>
    </dxf>
    <dxf>
      <font>
        <strike val="0"/>
        <color theme="0" tint="-0.24994659260841701"/>
      </font>
      <fill>
        <patternFill>
          <bgColor theme="9" tint="0.79998168889431442"/>
        </patternFill>
      </fill>
    </dxf>
    <dxf>
      <font>
        <strike val="0"/>
        <u val="none"/>
        <color theme="0" tint="-0.24994659260841701"/>
      </font>
      <fill>
        <patternFill patternType="solid">
          <bgColor theme="9" tint="0.79998168889431442"/>
        </patternFill>
      </fill>
      <border>
        <left/>
        <right/>
        <top style="thin">
          <color auto="1"/>
        </top>
        <bottom style="thin">
          <color auto="1"/>
        </bottom>
        <vertical/>
        <horizontal/>
      </border>
    </dxf>
    <dxf>
      <font>
        <color auto="1"/>
      </font>
      <fill>
        <patternFill>
          <bgColor theme="9" tint="0.79998168889431442"/>
        </patternFill>
      </fill>
    </dxf>
    <dxf>
      <fill>
        <patternFill>
          <bgColor theme="0"/>
        </patternFill>
      </fill>
    </dxf>
    <dxf>
      <fill>
        <patternFill>
          <bgColor theme="9" tint="0.79998168889431442"/>
        </patternFill>
      </fill>
    </dxf>
    <dxf>
      <font>
        <color theme="0" tint="-0.24994659260841701"/>
      </font>
      <fill>
        <patternFill>
          <bgColor theme="9" tint="0.79998168889431442"/>
        </patternFill>
      </fill>
    </dxf>
    <dxf>
      <font>
        <strike/>
        <color auto="1"/>
      </font>
      <fill>
        <patternFill>
          <bgColor theme="0"/>
        </patternFill>
      </fill>
    </dxf>
    <dxf>
      <font>
        <strike/>
        <color auto="1"/>
      </font>
      <fill>
        <patternFill>
          <bgColor theme="0"/>
        </patternFill>
      </fill>
    </dxf>
    <dxf>
      <font>
        <strike/>
      </font>
      <fill>
        <patternFill>
          <bgColor theme="0"/>
        </patternFill>
      </fill>
    </dxf>
    <dxf>
      <fill>
        <patternFill>
          <bgColor theme="9" tint="0.79998168889431442"/>
        </patternFill>
      </fill>
      <border>
        <bottom style="thin">
          <color auto="1"/>
        </bottom>
        <vertical/>
        <horizontal/>
      </border>
    </dxf>
    <dxf>
      <fill>
        <patternFill>
          <bgColor theme="0"/>
        </patternFill>
      </fill>
    </dxf>
    <dxf>
      <fill>
        <patternFill>
          <bgColor theme="5" tint="0.39994506668294322"/>
        </patternFill>
      </fill>
    </dxf>
    <dxf>
      <fill>
        <patternFill>
          <bgColor theme="0"/>
        </patternFill>
      </fill>
    </dxf>
    <dxf>
      <font>
        <color theme="1"/>
      </font>
    </dxf>
    <dxf>
      <font>
        <strike/>
        <color auto="1"/>
      </font>
      <fill>
        <patternFill>
          <bgColor theme="0"/>
        </patternFill>
      </fill>
    </dxf>
  </dxfs>
  <tableStyles count="0" defaultTableStyle="TableStyleMedium2" defaultPivotStyle="PivotStyleLight16"/>
  <colors>
    <mruColors>
      <color rgb="FFFFFF99"/>
      <color rgb="FFFFFFCC"/>
      <color rgb="FFCC33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H$24" lockText="1" noThreeD="1"/>
</file>

<file path=xl/ctrlProps/ctrlProp2.xml><?xml version="1.0" encoding="utf-8"?>
<formControlPr xmlns="http://schemas.microsoft.com/office/spreadsheetml/2009/9/main" objectType="CheckBox" fmlaLink="$BH$25" lockText="1" noThreeD="1"/>
</file>

<file path=xl/ctrlProps/ctrlProp3.xml><?xml version="1.0" encoding="utf-8"?>
<formControlPr xmlns="http://schemas.microsoft.com/office/spreadsheetml/2009/9/main" objectType="CheckBox" fmlaLink="$BH$26" lockText="1" noThreeD="1"/>
</file>

<file path=xl/ctrlProps/ctrlProp4.xml><?xml version="1.0" encoding="utf-8"?>
<formControlPr xmlns="http://schemas.microsoft.com/office/spreadsheetml/2009/9/main" objectType="CheckBox" fmlaLink="$BH$28" lockText="1" noThreeD="1"/>
</file>

<file path=xl/ctrlProps/ctrlProp5.xml><?xml version="1.0" encoding="utf-8"?>
<formControlPr xmlns="http://schemas.microsoft.com/office/spreadsheetml/2009/9/main" objectType="CheckBox" fmlaLink="$BH$37" lockText="1" noThreeD="1"/>
</file>

<file path=xl/ctrlProps/ctrlProp6.xml><?xml version="1.0" encoding="utf-8"?>
<formControlPr xmlns="http://schemas.microsoft.com/office/spreadsheetml/2009/9/main" objectType="CheckBox" fmlaLink="$BH$40" lockText="1" noThreeD="1"/>
</file>

<file path=xl/ctrlProps/ctrlProp7.xml><?xml version="1.0" encoding="utf-8"?>
<formControlPr xmlns="http://schemas.microsoft.com/office/spreadsheetml/2009/9/main" objectType="CheckBox" fmlaLink="$BH$30" lockText="1" noThreeD="1"/>
</file>

<file path=xl/ctrlProps/ctrlProp8.xml><?xml version="1.0" encoding="utf-8"?>
<formControlPr xmlns="http://schemas.microsoft.com/office/spreadsheetml/2009/9/main" objectType="CheckBox" fmlaLink="$BH$29" lockText="1" noThreeD="1"/>
</file>

<file path=xl/ctrlProps/ctrlProp9.xml><?xml version="1.0" encoding="utf-8"?>
<formControlPr xmlns="http://schemas.microsoft.com/office/spreadsheetml/2009/9/main" objectType="CheckBox" fmlaLink="$BH$11" lockText="1" noThreeD="1"/>
</file>

<file path=xl/ctrlProps/ctrlProp10.xml><?xml version="1.0" encoding="utf-8"?>
<formControlPr xmlns="http://schemas.microsoft.com/office/spreadsheetml/2009/9/main" objectType="CheckBox" fmlaLink="$BH$4" lockText="1" noThreeD="1"/>
</file>

<file path=xl/ctrlProps/ctrlProp11.xml><?xml version="1.0" encoding="utf-8"?>
<formControlPr xmlns="http://schemas.microsoft.com/office/spreadsheetml/2009/9/main" objectType="CheckBox" fmlaLink="$BI$4" lockText="1" noThreeD="1"/>
</file>

<file path=xl/ctrlProps/ctrlProp12.xml><?xml version="1.0" encoding="utf-8"?>
<formControlPr xmlns="http://schemas.microsoft.com/office/spreadsheetml/2009/9/main" objectType="CheckBox" fmlaLink="$BJ$4" lockText="1" noThreeD="1"/>
</file>

<file path=xl/ctrlProps/ctrlProp13.xml><?xml version="1.0" encoding="utf-8"?>
<formControlPr xmlns="http://schemas.microsoft.com/office/spreadsheetml/2009/9/main" objectType="CheckBox" fmlaLink="$BH$5" lockText="1" noThreeD="1"/>
</file>

<file path=xl/ctrlProps/ctrlProp14.xml><?xml version="1.0" encoding="utf-8"?>
<formControlPr xmlns="http://schemas.microsoft.com/office/spreadsheetml/2009/9/main" objectType="CheckBox" fmlaLink="$BI$5" lockText="1" noThreeD="1"/>
</file>

<file path=xl/ctrlProps/ctrlProp15.xml><?xml version="1.0" encoding="utf-8"?>
<formControlPr xmlns="http://schemas.microsoft.com/office/spreadsheetml/2009/9/main" objectType="CheckBox" fmlaLink="$BJ$5" lockText="1" noThreeD="1"/>
</file>

<file path=xl/ctrlProps/ctrlProp16.xml><?xml version="1.0" encoding="utf-8"?>
<formControlPr xmlns="http://schemas.microsoft.com/office/spreadsheetml/2009/9/main" objectType="CheckBox" fmlaLink="$BH$8" lockText="1" noThreeD="1"/>
</file>

<file path=xl/ctrlProps/ctrlProp17.xml><?xml version="1.0" encoding="utf-8"?>
<formControlPr xmlns="http://schemas.microsoft.com/office/spreadsheetml/2009/9/main" objectType="CheckBox" fmlaLink="$BI$8" lockText="1" noThreeD="1"/>
</file>

<file path=xl/ctrlProps/ctrlProp18.xml><?xml version="1.0" encoding="utf-8"?>
<formControlPr xmlns="http://schemas.microsoft.com/office/spreadsheetml/2009/9/main" objectType="CheckBox" fmlaLink="$BJ$8" lockText="1" noThreeD="1"/>
</file>

<file path=xl/ctrlProps/ctrlProp19.xml><?xml version="1.0" encoding="utf-8"?>
<formControlPr xmlns="http://schemas.microsoft.com/office/spreadsheetml/2009/9/main" objectType="CheckBox" fmlaLink="$BK$8" lockText="1" noThreeD="1"/>
</file>

<file path=xl/ctrlProps/ctrlProp20.xml><?xml version="1.0" encoding="utf-8"?>
<formControlPr xmlns="http://schemas.microsoft.com/office/spreadsheetml/2009/9/main" objectType="CheckBox" fmlaLink="$BL$8" lockText="1" noThreeD="1"/>
</file>

<file path=xl/ctrlProps/ctrlProp21.xml><?xml version="1.0" encoding="utf-8"?>
<formControlPr xmlns="http://schemas.microsoft.com/office/spreadsheetml/2009/9/main" objectType="CheckBox" fmlaLink="$BH$12" lockText="1" noThreeD="1"/>
</file>

<file path=xl/ctrlProps/ctrlProp22.xml><?xml version="1.0" encoding="utf-8"?>
<formControlPr xmlns="http://schemas.microsoft.com/office/spreadsheetml/2009/9/main" objectType="CheckBox" fmlaLink="$BI$12" lockText="1" noThreeD="1"/>
</file>

<file path=xl/ctrlProps/ctrlProp23.xml><?xml version="1.0" encoding="utf-8"?>
<formControlPr xmlns="http://schemas.microsoft.com/office/spreadsheetml/2009/9/main" objectType="CheckBox" fmlaLink="$BH$14" lockText="1" noThreeD="1"/>
</file>

<file path=xl/ctrlProps/ctrlProp24.xml><?xml version="1.0" encoding="utf-8"?>
<formControlPr xmlns="http://schemas.microsoft.com/office/spreadsheetml/2009/9/main" objectType="CheckBox" fmlaLink="$BH$16" lockText="1" noThreeD="1"/>
</file>

<file path=xl/ctrlProps/ctrlProp25.xml><?xml version="1.0" encoding="utf-8"?>
<formControlPr xmlns="http://schemas.microsoft.com/office/spreadsheetml/2009/9/main" objectType="CheckBox" fmlaLink="$BI$16" lockText="1" noThreeD="1"/>
</file>

<file path=xl/ctrlProps/ctrlProp26.xml><?xml version="1.0" encoding="utf-8"?>
<formControlPr xmlns="http://schemas.microsoft.com/office/spreadsheetml/2009/9/main" objectType="CheckBox" fmlaLink="$BI$14" lockText="1" noThreeD="1"/>
</file>

<file path=xl/ctrlProps/ctrlProp27.xml><?xml version="1.0" encoding="utf-8"?>
<formControlPr xmlns="http://schemas.microsoft.com/office/spreadsheetml/2009/9/main" objectType="CheckBox" fmlaLink="$BH$18" lockText="1" noThreeD="1"/>
</file>

<file path=xl/ctrlProps/ctrlProp28.xml><?xml version="1.0" encoding="utf-8"?>
<formControlPr xmlns="http://schemas.microsoft.com/office/spreadsheetml/2009/9/main" objectType="CheckBox" fmlaLink="$BI$18" lockText="1" noThreeD="1"/>
</file>

<file path=xl/ctrlProps/ctrlProp29.xml><?xml version="1.0" encoding="utf-8"?>
<formControlPr xmlns="http://schemas.microsoft.com/office/spreadsheetml/2009/9/main" objectType="CheckBox" fmlaLink="$BH$20" lockText="1" noThreeD="1"/>
</file>

<file path=xl/ctrlProps/ctrlProp30.xml><?xml version="1.0" encoding="utf-8"?>
<formControlPr xmlns="http://schemas.microsoft.com/office/spreadsheetml/2009/9/main" objectType="CheckBox" fmlaLink="$BI$20" lockText="1" noThreeD="1"/>
</file>

<file path=xl/ctrlProps/ctrlProp31.xml><?xml version="1.0" encoding="utf-8"?>
<formControlPr xmlns="http://schemas.microsoft.com/office/spreadsheetml/2009/9/main" objectType="CheckBox" fmlaLink="$BH$22" lockText="1" noThreeD="1"/>
</file>

<file path=xl/ctrlProps/ctrlProp32.xml><?xml version="1.0" encoding="utf-8"?>
<formControlPr xmlns="http://schemas.microsoft.com/office/spreadsheetml/2009/9/main" objectType="CheckBox" fmlaLink="$BH$23" lockText="1" noThreeD="1"/>
</file>

<file path=xl/ctrlProps/ctrlProp33.xml><?xml version="1.0" encoding="utf-8"?>
<formControlPr xmlns="http://schemas.microsoft.com/office/spreadsheetml/2009/9/main" objectType="CheckBox" fmlaLink="$BH$24" lockText="1" noThreeD="1"/>
</file>

<file path=xl/ctrlProps/ctrlProp34.xml><?xml version="1.0" encoding="utf-8"?>
<formControlPr xmlns="http://schemas.microsoft.com/office/spreadsheetml/2009/9/main" objectType="CheckBox" fmlaLink="$BH$25" lockText="1" noThreeD="1"/>
</file>

<file path=xl/ctrlProps/ctrlProp35.xml><?xml version="1.0" encoding="utf-8"?>
<formControlPr xmlns="http://schemas.microsoft.com/office/spreadsheetml/2009/9/main" objectType="CheckBox" fmlaLink="$BH$26" lockText="1" noThreeD="1"/>
</file>

<file path=xl/ctrlProps/ctrlProp36.xml><?xml version="1.0" encoding="utf-8"?>
<formControlPr xmlns="http://schemas.microsoft.com/office/spreadsheetml/2009/9/main" objectType="CheckBox" fmlaLink="$BI$22" lockText="1" noThreeD="1"/>
</file>

<file path=xl/ctrlProps/ctrlProp37.xml><?xml version="1.0" encoding="utf-8"?>
<formControlPr xmlns="http://schemas.microsoft.com/office/spreadsheetml/2009/9/main" objectType="CheckBox" fmlaLink="$BJ$22" lockText="1" noThreeD="1"/>
</file>

<file path=xl/ctrlProps/ctrlProp38.xml><?xml version="1.0" encoding="utf-8"?>
<formControlPr xmlns="http://schemas.microsoft.com/office/spreadsheetml/2009/9/main" objectType="CheckBox" fmlaLink="$BK$22" lockText="1" noThreeD="1"/>
</file>

<file path=xl/ctrlProps/ctrlProp39.xml><?xml version="1.0" encoding="utf-8"?>
<formControlPr xmlns="http://schemas.microsoft.com/office/spreadsheetml/2009/9/main" objectType="CheckBox" fmlaLink="$BH$28" lockText="1" noThreeD="1"/>
</file>

<file path=xl/ctrlProps/ctrlProp40.xml><?xml version="1.0" encoding="utf-8"?>
<formControlPr xmlns="http://schemas.microsoft.com/office/spreadsheetml/2009/9/main" objectType="CheckBox" fmlaLink="$BI$28" lockText="1" noThreeD="1"/>
</file>

<file path=xl/ctrlProps/ctrlProp41.xml><?xml version="1.0" encoding="utf-8"?>
<formControlPr xmlns="http://schemas.microsoft.com/office/spreadsheetml/2009/9/main" objectType="CheckBox" fmlaLink="$BH$34" lockText="1" noThreeD="1"/>
</file>

<file path=xl/ctrlProps/ctrlProp42.xml><?xml version="1.0" encoding="utf-8"?>
<formControlPr xmlns="http://schemas.microsoft.com/office/spreadsheetml/2009/9/main" objectType="CheckBox" fmlaLink="$BI$34" lockText="1" noThreeD="1"/>
</file>

<file path=xl/ctrlProps/ctrlProp43.xml><?xml version="1.0" encoding="utf-8"?>
<formControlPr xmlns="http://schemas.microsoft.com/office/spreadsheetml/2009/9/main" objectType="CheckBox" fmlaLink="$BH$38" lockText="1" noThreeD="1"/>
</file>

<file path=xl/ctrlProps/ctrlProp44.xml><?xml version="1.0" encoding="utf-8"?>
<formControlPr xmlns="http://schemas.microsoft.com/office/spreadsheetml/2009/9/main" objectType="CheckBox" fmlaLink="$BI$38" lockText="1" noThreeD="1"/>
</file>

<file path=xl/ctrlProps/ctrlProp45.xml><?xml version="1.0" encoding="utf-8"?>
<formControlPr xmlns="http://schemas.microsoft.com/office/spreadsheetml/2009/9/main" objectType="CheckBox" fmlaLink="$BH$42" lockText="1" noThreeD="1"/>
</file>

<file path=xl/ctrlProps/ctrlProp46.xml><?xml version="1.0" encoding="utf-8"?>
<formControlPr xmlns="http://schemas.microsoft.com/office/spreadsheetml/2009/9/main" objectType="CheckBox" fmlaLink="$BI$42" lockText="1" noThreeD="1"/>
</file>

<file path=xl/ctrlProps/ctrlProp47.xml><?xml version="1.0" encoding="utf-8"?>
<formControlPr xmlns="http://schemas.microsoft.com/office/spreadsheetml/2009/9/main" objectType="CheckBox" fmlaLink="$BH$44" lockText="1" noThreeD="1"/>
</file>

<file path=xl/ctrlProps/ctrlProp48.xml><?xml version="1.0" encoding="utf-8"?>
<formControlPr xmlns="http://schemas.microsoft.com/office/spreadsheetml/2009/9/main" objectType="CheckBox" fmlaLink="$BI$44" lockText="1" noThreeD="1"/>
</file>

<file path=xl/ctrlProps/ctrlProp49.xml><?xml version="1.0" encoding="utf-8"?>
<formControlPr xmlns="http://schemas.microsoft.com/office/spreadsheetml/2009/9/main" objectType="CheckBox" fmlaLink="$BH$46" lockText="1" noThreeD="1"/>
</file>

<file path=xl/ctrlProps/ctrlProp50.xml><?xml version="1.0" encoding="utf-8"?>
<formControlPr xmlns="http://schemas.microsoft.com/office/spreadsheetml/2009/9/main" objectType="CheckBox" fmlaLink="$BI$46" lockText="1" noThreeD="1"/>
</file>

<file path=xl/ctrlProps/ctrlProp51.xml><?xml version="1.0" encoding="utf-8"?>
<formControlPr xmlns="http://schemas.microsoft.com/office/spreadsheetml/2009/9/main" objectType="CheckBox" fmlaLink="$BH$33" lockText="1" noThreeD="1"/>
</file>

<file path=xl/ctrlProps/ctrlProp52.xml><?xml version="1.0" encoding="utf-8"?>
<formControlPr xmlns="http://schemas.microsoft.com/office/spreadsheetml/2009/9/main" objectType="CheckBox" fmlaLink="$BI$33" lockText="1" noThreeD="1"/>
</file>

<file path=xl/ctrlProps/ctrlProp53.xml><?xml version="1.0" encoding="utf-8"?>
<formControlPr xmlns="http://schemas.microsoft.com/office/spreadsheetml/2009/9/main" objectType="CheckBox" fmlaLink="$BH$37" lockText="1" noThreeD="1"/>
</file>

<file path=xl/ctrlProps/ctrlProp54.xml><?xml version="1.0" encoding="utf-8"?>
<formControlPr xmlns="http://schemas.microsoft.com/office/spreadsheetml/2009/9/main" objectType="CheckBox" fmlaLink="$BI$37" lockText="1" noThreeD="1"/>
</file>

<file path=xl/ctrlProps/ctrlProp55.xml><?xml version="1.0" encoding="utf-8"?>
<formControlPr xmlns="http://schemas.microsoft.com/office/spreadsheetml/2009/9/main" objectType="CheckBox" fmlaLink="$BH$41" lockText="1" noThreeD="1"/>
</file>

<file path=xl/ctrlProps/ctrlProp56.xml><?xml version="1.0" encoding="utf-8"?>
<formControlPr xmlns="http://schemas.microsoft.com/office/spreadsheetml/2009/9/main" objectType="CheckBox" fmlaLink="$BI$41" lockText="1" noThreeD="1"/>
</file>

<file path=xl/ctrlProps/ctrlProp57.xml><?xml version="1.0" encoding="utf-8"?>
<formControlPr xmlns="http://schemas.microsoft.com/office/spreadsheetml/2009/9/main" objectType="CheckBox" fmlaLink="$BH$43" lockText="1" noThreeD="1"/>
</file>

<file path=xl/ctrlProps/ctrlProp58.xml><?xml version="1.0" encoding="utf-8"?>
<formControlPr xmlns="http://schemas.microsoft.com/office/spreadsheetml/2009/9/main" objectType="CheckBox" fmlaLink="$BI$43" lockText="1" noThreeD="1"/>
</file>

<file path=xl/ctrlProps/ctrlProp59.xml><?xml version="1.0" encoding="utf-8"?>
<formControlPr xmlns="http://schemas.microsoft.com/office/spreadsheetml/2009/9/main" objectType="CheckBox" fmlaLink="$BH$45" lockText="1" noThreeD="1"/>
</file>

<file path=xl/ctrlProps/ctrlProp60.xml><?xml version="1.0" encoding="utf-8"?>
<formControlPr xmlns="http://schemas.microsoft.com/office/spreadsheetml/2009/9/main" objectType="CheckBox" fmlaLink="$BI$45" lockText="1" noThreeD="1"/>
</file>

<file path=xl/ctrlProps/ctrlProp61.xml><?xml version="1.0" encoding="utf-8"?>
<formControlPr xmlns="http://schemas.microsoft.com/office/spreadsheetml/2009/9/main" objectType="CheckBox" fmlaLink="$BH$47" lockText="1" noThreeD="1"/>
</file>

<file path=xl/ctrlProps/ctrlProp62.xml><?xml version="1.0" encoding="utf-8"?>
<formControlPr xmlns="http://schemas.microsoft.com/office/spreadsheetml/2009/9/main" objectType="CheckBox" fmlaLink="$BI$47" lockText="1" noThreeD="1"/>
</file>

<file path=xl/ctrlProps/ctrlProp63.xml><?xml version="1.0" encoding="utf-8"?>
<formControlPr xmlns="http://schemas.microsoft.com/office/spreadsheetml/2009/9/main" objectType="CheckBox" fmlaLink="$BH$50" lockText="1" noThreeD="1"/>
</file>

<file path=xl/ctrlProps/ctrlProp64.xml><?xml version="1.0" encoding="utf-8"?>
<formControlPr xmlns="http://schemas.microsoft.com/office/spreadsheetml/2009/9/main" objectType="CheckBox" fmlaLink="$BI$50" lockText="1" noThreeD="1"/>
</file>

<file path=xl/ctrlProps/ctrlProp65.xml><?xml version="1.0" encoding="utf-8"?>
<formControlPr xmlns="http://schemas.microsoft.com/office/spreadsheetml/2009/9/main" objectType="CheckBox" fmlaLink="$BH$51" lockText="1" noThreeD="1"/>
</file>

<file path=xl/ctrlProps/ctrlProp66.xml><?xml version="1.0" encoding="utf-8"?>
<formControlPr xmlns="http://schemas.microsoft.com/office/spreadsheetml/2009/9/main" objectType="CheckBox" fmlaLink="$BI$51" lockText="1" noThreeD="1"/>
</file>

<file path=xl/ctrlProps/ctrlProp67.xml><?xml version="1.0" encoding="utf-8"?>
<formControlPr xmlns="http://schemas.microsoft.com/office/spreadsheetml/2009/9/main" objectType="CheckBox" fmlaLink="$BH$55" lockText="1" noThreeD="1"/>
</file>

<file path=xl/ctrlProps/ctrlProp68.xml><?xml version="1.0" encoding="utf-8"?>
<formControlPr xmlns="http://schemas.microsoft.com/office/spreadsheetml/2009/9/main" objectType="CheckBox" fmlaLink="$BI$55" lockText="1" noThreeD="1"/>
</file>

<file path=xl/ctrlProps/ctrlProp69.xml><?xml version="1.0" encoding="utf-8"?>
<formControlPr xmlns="http://schemas.microsoft.com/office/spreadsheetml/2009/9/main" objectType="CheckBox" fmlaLink="$BJ$55" lockText="1" noThreeD="1"/>
</file>

<file path=xl/ctrlProps/ctrlProp70.xml><?xml version="1.0" encoding="utf-8"?>
<formControlPr xmlns="http://schemas.microsoft.com/office/spreadsheetml/2009/9/main" objectType="CheckBox" fmlaLink="$BK$55" lockText="1" noThreeD="1"/>
</file>

<file path=xl/ctrlProps/ctrlProp71.xml><?xml version="1.0" encoding="utf-8"?>
<formControlPr xmlns="http://schemas.microsoft.com/office/spreadsheetml/2009/9/main" objectType="CheckBox" fmlaLink="$BH$56" lockText="1" noThreeD="1"/>
</file>

<file path=xl/ctrlProps/ctrlProp72.xml><?xml version="1.0" encoding="utf-8"?>
<formControlPr xmlns="http://schemas.microsoft.com/office/spreadsheetml/2009/9/main" objectType="CheckBox" fmlaLink="$BH$57" lockText="1" noThreeD="1"/>
</file>

<file path=xl/ctrlProps/ctrlProp73.xml><?xml version="1.0" encoding="utf-8"?>
<formControlPr xmlns="http://schemas.microsoft.com/office/spreadsheetml/2009/9/main" objectType="CheckBox" fmlaLink="$BI$57" lockText="1" noThreeD="1"/>
</file>

<file path=xl/ctrlProps/ctrlProp74.xml><?xml version="1.0" encoding="utf-8"?>
<formControlPr xmlns="http://schemas.microsoft.com/office/spreadsheetml/2009/9/main" objectType="CheckBox" fmlaLink="$BJ$57" lockText="1" noThreeD="1"/>
</file>

<file path=xl/ctrlProps/ctrlProp75.xml><?xml version="1.0" encoding="utf-8"?>
<formControlPr xmlns="http://schemas.microsoft.com/office/spreadsheetml/2009/9/main" objectType="CheckBox" fmlaLink="$BK$57" lockText="1" noThreeD="1"/>
</file>

<file path=xl/ctrlProps/ctrlProp76.xml><?xml version="1.0" encoding="utf-8"?>
<formControlPr xmlns="http://schemas.microsoft.com/office/spreadsheetml/2009/9/main" objectType="CheckBox" fmlaLink="$BH$58" lockText="1" noThreeD="1"/>
</file>

<file path=xl/ctrlProps/ctrlProp77.xml><?xml version="1.0" encoding="utf-8"?>
<formControlPr xmlns="http://schemas.microsoft.com/office/spreadsheetml/2009/9/main" objectType="CheckBox" fmlaLink="$BH$59" lockText="1" noThreeD="1"/>
</file>

<file path=xl/ctrlProps/ctrlProp78.xml><?xml version="1.0" encoding="utf-8"?>
<formControlPr xmlns="http://schemas.microsoft.com/office/spreadsheetml/2009/9/main" objectType="CheckBox" fmlaLink="$BI$59" lockText="1" noThreeD="1"/>
</file>

<file path=xl/ctrlProps/ctrlProp79.xml><?xml version="1.0" encoding="utf-8"?>
<formControlPr xmlns="http://schemas.microsoft.com/office/spreadsheetml/2009/9/main" objectType="CheckBox" fmlaLink="$BJ$59" lockText="1" noThreeD="1"/>
</file>

<file path=xl/ctrlProps/ctrlProp80.xml><?xml version="1.0" encoding="utf-8"?>
<formControlPr xmlns="http://schemas.microsoft.com/office/spreadsheetml/2009/9/main" objectType="CheckBox" fmlaLink="$BK$59" lockText="1" noThreeD="1"/>
</file>

<file path=xl/ctrlProps/ctrlProp81.xml><?xml version="1.0" encoding="utf-8"?>
<formControlPr xmlns="http://schemas.microsoft.com/office/spreadsheetml/2009/9/main" objectType="CheckBox" fmlaLink="$BH$60" lockText="1" noThreeD="1"/>
</file>

<file path=xl/ctrlProps/ctrlProp82.xml><?xml version="1.0" encoding="utf-8"?>
<formControlPr xmlns="http://schemas.microsoft.com/office/spreadsheetml/2009/9/main" objectType="CheckBox" fmlaLink="$BH$4" lockText="1" noThreeD="1"/>
</file>

<file path=xl/ctrlProps/ctrlProp83.xml><?xml version="1.0" encoding="utf-8"?>
<formControlPr xmlns="http://schemas.microsoft.com/office/spreadsheetml/2009/9/main" objectType="CheckBox" fmlaLink="$BI$4" lockText="1" noThreeD="1"/>
</file>

<file path=xl/ctrlProps/ctrlProp84.xml><?xml version="1.0" encoding="utf-8"?>
<formControlPr xmlns="http://schemas.microsoft.com/office/spreadsheetml/2009/9/main" objectType="CheckBox" fmlaLink="$BH$5" lockText="1" noThreeD="1"/>
</file>

<file path=xl/ctrlProps/ctrlProp85.xml><?xml version="1.0" encoding="utf-8"?>
<formControlPr xmlns="http://schemas.microsoft.com/office/spreadsheetml/2009/9/main" objectType="CheckBox" fmlaLink="$BI$5" lockText="1" noThreeD="1"/>
</file>

<file path=xl/ctrlProps/ctrlProp86.xml><?xml version="1.0" encoding="utf-8"?>
<formControlPr xmlns="http://schemas.microsoft.com/office/spreadsheetml/2009/9/main" objectType="CheckBox" fmlaLink="$BH$8" lockText="1" noThreeD="1"/>
</file>

<file path=xl/ctrlProps/ctrlProp87.xml><?xml version="1.0" encoding="utf-8"?>
<formControlPr xmlns="http://schemas.microsoft.com/office/spreadsheetml/2009/9/main" objectType="CheckBox" fmlaLink="$BI$8" lockText="1" noThreeD="1"/>
</file>

<file path=xl/ctrlProps/ctrlProp88.xml><?xml version="1.0" encoding="utf-8"?>
<formControlPr xmlns="http://schemas.microsoft.com/office/spreadsheetml/2009/9/main" objectType="CheckBox" fmlaLink="$BJ$8" lockText="1" noThreeD="1"/>
</file>

<file path=xl/ctrlProps/ctrlProp89.xml><?xml version="1.0" encoding="utf-8"?>
<formControlPr xmlns="http://schemas.microsoft.com/office/spreadsheetml/2009/9/main" objectType="CheckBox" fmlaLink="$BK$8" lockText="1" noThreeD="1"/>
</file>

<file path=xl/ctrlProps/ctrlProp90.xml><?xml version="1.0" encoding="utf-8"?>
<formControlPr xmlns="http://schemas.microsoft.com/office/spreadsheetml/2009/9/main" objectType="CheckBox" fmlaLink="$BL$8" lockText="1" noThreeD="1"/>
</file>

<file path=xl/ctrlProps/ctrlProp91.xml><?xml version="1.0" encoding="utf-8"?>
<formControlPr xmlns="http://schemas.microsoft.com/office/spreadsheetml/2009/9/main" objectType="CheckBox" fmlaLink="$BH$12" lockText="1" noThreeD="1"/>
</file>

<file path=xl/ctrlProps/ctrlProp92.xml><?xml version="1.0" encoding="utf-8"?>
<formControlPr xmlns="http://schemas.microsoft.com/office/spreadsheetml/2009/9/main" objectType="CheckBox" fmlaLink="$BI$12" lockText="1" noThreeD="1"/>
</file>

<file path=xl/ctrlProps/ctrlProp93.xml><?xml version="1.0" encoding="utf-8"?>
<formControlPr xmlns="http://schemas.microsoft.com/office/spreadsheetml/2009/9/main" objectType="CheckBox" fmlaLink="$BH$14" lockText="1" noThreeD="1"/>
</file>

<file path=xl/ctrlProps/ctrlProp94.xml><?xml version="1.0" encoding="utf-8"?>
<formControlPr xmlns="http://schemas.microsoft.com/office/spreadsheetml/2009/9/main" objectType="CheckBox" fmlaLink="$BH$16" lockText="1" noThreeD="1"/>
</file>

<file path=xl/ctrlProps/ctrlProp95.xml><?xml version="1.0" encoding="utf-8"?>
<formControlPr xmlns="http://schemas.microsoft.com/office/spreadsheetml/2009/9/main" objectType="CheckBox" fmlaLink="$BI$16" lockText="1" noThreeD="1"/>
</file>

<file path=xl/ctrlProps/ctrlProp96.xml><?xml version="1.0" encoding="utf-8"?>
<formControlPr xmlns="http://schemas.microsoft.com/office/spreadsheetml/2009/9/main" objectType="CheckBox" fmlaLink="$BI$14" lockText="1" noThreeD="1"/>
</file>

<file path=xl/ctrlProps/ctrlProp97.xml><?xml version="1.0" encoding="utf-8"?>
<formControlPr xmlns="http://schemas.microsoft.com/office/spreadsheetml/2009/9/main" objectType="CheckBox" fmlaLink="$BH$18" lockText="1" noThreeD="1"/>
</file>

<file path=xl/ctrlProps/ctrlProp98.xml><?xml version="1.0" encoding="utf-8"?>
<formControlPr xmlns="http://schemas.microsoft.com/office/spreadsheetml/2009/9/main" objectType="CheckBox" fmlaLink="$BI$18" lockText="1" noThreeD="1"/>
</file>

<file path=xl/ctrlProps/ctrlProp99.xml><?xml version="1.0" encoding="utf-8"?>
<formControlPr xmlns="http://schemas.microsoft.com/office/spreadsheetml/2009/9/main" objectType="CheckBox" fmlaLink="$BH$22" lockText="1" noThreeD="1"/>
</file>

<file path=xl/ctrlProps/ctrlProp100.xml><?xml version="1.0" encoding="utf-8"?>
<formControlPr xmlns="http://schemas.microsoft.com/office/spreadsheetml/2009/9/main" objectType="CheckBox" fmlaLink="$BH$23" lockText="1" noThreeD="1"/>
</file>

<file path=xl/ctrlProps/ctrlProp101.xml><?xml version="1.0" encoding="utf-8"?>
<formControlPr xmlns="http://schemas.microsoft.com/office/spreadsheetml/2009/9/main" objectType="CheckBox" fmlaLink="$BH$24" lockText="1" noThreeD="1"/>
</file>

<file path=xl/ctrlProps/ctrlProp102.xml><?xml version="1.0" encoding="utf-8"?>
<formControlPr xmlns="http://schemas.microsoft.com/office/spreadsheetml/2009/9/main" objectType="CheckBox" fmlaLink="$BH$25" lockText="1" noThreeD="1"/>
</file>

<file path=xl/ctrlProps/ctrlProp103.xml><?xml version="1.0" encoding="utf-8"?>
<formControlPr xmlns="http://schemas.microsoft.com/office/spreadsheetml/2009/9/main" objectType="CheckBox" fmlaLink="$BH$26" lockText="1" noThreeD="1"/>
</file>

<file path=xl/ctrlProps/ctrlProp104.xml><?xml version="1.0" encoding="utf-8"?>
<formControlPr xmlns="http://schemas.microsoft.com/office/spreadsheetml/2009/9/main" objectType="CheckBox" fmlaLink="$BI$22" lockText="1" noThreeD="1"/>
</file>

<file path=xl/ctrlProps/ctrlProp105.xml><?xml version="1.0" encoding="utf-8"?>
<formControlPr xmlns="http://schemas.microsoft.com/office/spreadsheetml/2009/9/main" objectType="CheckBox" fmlaLink="$BJ$22" lockText="1" noThreeD="1"/>
</file>

<file path=xl/ctrlProps/ctrlProp106.xml><?xml version="1.0" encoding="utf-8"?>
<formControlPr xmlns="http://schemas.microsoft.com/office/spreadsheetml/2009/9/main" objectType="CheckBox" fmlaLink="$BK$22" lockText="1" noThreeD="1"/>
</file>

<file path=xl/ctrlProps/ctrlProp107.xml><?xml version="1.0" encoding="utf-8"?>
<formControlPr xmlns="http://schemas.microsoft.com/office/spreadsheetml/2009/9/main" objectType="CheckBox" fmlaLink="$BH$28" lockText="1" noThreeD="1"/>
</file>

<file path=xl/ctrlProps/ctrlProp108.xml><?xml version="1.0" encoding="utf-8"?>
<formControlPr xmlns="http://schemas.microsoft.com/office/spreadsheetml/2009/9/main" objectType="CheckBox" fmlaLink="$BI$28" lockText="1" noThreeD="1"/>
</file>

<file path=xl/ctrlProps/ctrlProp109.xml><?xml version="1.0" encoding="utf-8"?>
<formControlPr xmlns="http://schemas.microsoft.com/office/spreadsheetml/2009/9/main" objectType="CheckBox" fmlaLink="$BH$33" lockText="1" noThreeD="1"/>
</file>

<file path=xl/ctrlProps/ctrlProp110.xml><?xml version="1.0" encoding="utf-8"?>
<formControlPr xmlns="http://schemas.microsoft.com/office/spreadsheetml/2009/9/main" objectType="CheckBox" fmlaLink="$BI$33" lockText="1" noThreeD="1"/>
</file>

<file path=xl/ctrlProps/ctrlProp111.xml><?xml version="1.0" encoding="utf-8"?>
<formControlPr xmlns="http://schemas.microsoft.com/office/spreadsheetml/2009/9/main" objectType="CheckBox" fmlaLink="$BH$37" lockText="1" noThreeD="1"/>
</file>

<file path=xl/ctrlProps/ctrlProp112.xml><?xml version="1.0" encoding="utf-8"?>
<formControlPr xmlns="http://schemas.microsoft.com/office/spreadsheetml/2009/9/main" objectType="CheckBox" fmlaLink="$BI$37" lockText="1" noThreeD="1"/>
</file>

<file path=xl/ctrlProps/ctrlProp113.xml><?xml version="1.0" encoding="utf-8"?>
<formControlPr xmlns="http://schemas.microsoft.com/office/spreadsheetml/2009/9/main" objectType="CheckBox" fmlaLink="$BH$39" lockText="1" noThreeD="1"/>
</file>

<file path=xl/ctrlProps/ctrlProp114.xml><?xml version="1.0" encoding="utf-8"?>
<formControlPr xmlns="http://schemas.microsoft.com/office/spreadsheetml/2009/9/main" objectType="CheckBox" fmlaLink="$BI$39" lockText="1" noThreeD="1"/>
</file>

<file path=xl/ctrlProps/ctrlProp115.xml><?xml version="1.0" encoding="utf-8"?>
<formControlPr xmlns="http://schemas.microsoft.com/office/spreadsheetml/2009/9/main" objectType="CheckBox" fmlaLink="$BH$41" lockText="1" noThreeD="1"/>
</file>

<file path=xl/ctrlProps/ctrlProp116.xml><?xml version="1.0" encoding="utf-8"?>
<formControlPr xmlns="http://schemas.microsoft.com/office/spreadsheetml/2009/9/main" objectType="CheckBox" fmlaLink="$BI$41" lockText="1" noThreeD="1"/>
</file>

<file path=xl/ctrlProps/ctrlProp117.xml><?xml version="1.0" encoding="utf-8"?>
<formControlPr xmlns="http://schemas.microsoft.com/office/spreadsheetml/2009/9/main" objectType="CheckBox" fmlaLink="$BH$43" lockText="1" noThreeD="1"/>
</file>

<file path=xl/ctrlProps/ctrlProp118.xml><?xml version="1.0" encoding="utf-8"?>
<formControlPr xmlns="http://schemas.microsoft.com/office/spreadsheetml/2009/9/main" objectType="CheckBox" fmlaLink="$BI$43" lockText="1" noThreeD="1"/>
</file>

<file path=xl/ctrlProps/ctrlProp119.xml><?xml version="1.0" encoding="utf-8"?>
<formControlPr xmlns="http://schemas.microsoft.com/office/spreadsheetml/2009/9/main" objectType="CheckBox" fmlaLink="$BH$47" lockText="1" noThreeD="1"/>
</file>

<file path=xl/ctrlProps/ctrlProp120.xml><?xml version="1.0" encoding="utf-8"?>
<formControlPr xmlns="http://schemas.microsoft.com/office/spreadsheetml/2009/9/main" objectType="CheckBox" fmlaLink="$BI$47" lockText="1" noThreeD="1"/>
</file>

<file path=xl/ctrlProps/ctrlProp121.xml><?xml version="1.0" encoding="utf-8"?>
<formControlPr xmlns="http://schemas.microsoft.com/office/spreadsheetml/2009/9/main" objectType="CheckBox" fmlaLink="$BJ$47" lockText="1" noThreeD="1"/>
</file>

<file path=xl/ctrlProps/ctrlProp122.xml><?xml version="1.0" encoding="utf-8"?>
<formControlPr xmlns="http://schemas.microsoft.com/office/spreadsheetml/2009/9/main" objectType="CheckBox" fmlaLink="$BK$47" lockText="1" noThreeD="1"/>
</file>

<file path=xl/ctrlProps/ctrlProp123.xml><?xml version="1.0" encoding="utf-8"?>
<formControlPr xmlns="http://schemas.microsoft.com/office/spreadsheetml/2009/9/main" objectType="CheckBox" fmlaLink="$BH$48" lockText="1" noThreeD="1"/>
</file>

<file path=xl/ctrlProps/ctrlProp124.xml><?xml version="1.0" encoding="utf-8"?>
<formControlPr xmlns="http://schemas.microsoft.com/office/spreadsheetml/2009/9/main" objectType="CheckBox" fmlaLink="$BH$49" lockText="1" noThreeD="1"/>
</file>

<file path=xl/ctrlProps/ctrlProp125.xml><?xml version="1.0" encoding="utf-8"?>
<formControlPr xmlns="http://schemas.microsoft.com/office/spreadsheetml/2009/9/main" objectType="CheckBox" fmlaLink="$BI$49" lockText="1" noThreeD="1"/>
</file>

<file path=xl/ctrlProps/ctrlProp126.xml><?xml version="1.0" encoding="utf-8"?>
<formControlPr xmlns="http://schemas.microsoft.com/office/spreadsheetml/2009/9/main" objectType="CheckBox" fmlaLink="$BJ$49" lockText="1" noThreeD="1"/>
</file>

<file path=xl/ctrlProps/ctrlProp127.xml><?xml version="1.0" encoding="utf-8"?>
<formControlPr xmlns="http://schemas.microsoft.com/office/spreadsheetml/2009/9/main" objectType="CheckBox" fmlaLink="$BK$49" lockText="1" noThreeD="1"/>
</file>

<file path=xl/ctrlProps/ctrlProp128.xml><?xml version="1.0" encoding="utf-8"?>
<formControlPr xmlns="http://schemas.microsoft.com/office/spreadsheetml/2009/9/main" objectType="CheckBox" fmlaLink="$BH$50" lockText="1" noThreeD="1"/>
</file>

<file path=xl/ctrlProps/ctrlProp129.xml><?xml version="1.0" encoding="utf-8"?>
<formControlPr xmlns="http://schemas.microsoft.com/office/spreadsheetml/2009/9/main" objectType="CheckBox" fmlaLink="$BH$51" lockText="1" noThreeD="1"/>
</file>

<file path=xl/ctrlProps/ctrlProp130.xml><?xml version="1.0" encoding="utf-8"?>
<formControlPr xmlns="http://schemas.microsoft.com/office/spreadsheetml/2009/9/main" objectType="CheckBox" fmlaLink="$BI$51" lockText="1" noThreeD="1"/>
</file>

<file path=xl/ctrlProps/ctrlProp131.xml><?xml version="1.0" encoding="utf-8"?>
<formControlPr xmlns="http://schemas.microsoft.com/office/spreadsheetml/2009/9/main" objectType="CheckBox" fmlaLink="$BJ$51" lockText="1" noThreeD="1"/>
</file>

<file path=xl/ctrlProps/ctrlProp132.xml><?xml version="1.0" encoding="utf-8"?>
<formControlPr xmlns="http://schemas.microsoft.com/office/spreadsheetml/2009/9/main" objectType="CheckBox" fmlaLink="$BK$51" lockText="1" noThreeD="1"/>
</file>

<file path=xl/ctrlProps/ctrlProp133.xml><?xml version="1.0" encoding="utf-8"?>
<formControlPr xmlns="http://schemas.microsoft.com/office/spreadsheetml/2009/9/main" objectType="CheckBox" fmlaLink="$BH$52" lockText="1" noThreeD="1"/>
</file>

<file path=xl/ctrlProps/ctrlProp134.xml><?xml version="1.0" encoding="utf-8"?>
<formControlPr xmlns="http://schemas.microsoft.com/office/spreadsheetml/2009/9/main" objectType="CheckBox" fmlaLink="$BH$35" lockText="1" noThreeD="1"/>
</file>

<file path=xl/ctrlProps/ctrlProp135.xml><?xml version="1.0" encoding="utf-8"?>
<formControlPr xmlns="http://schemas.microsoft.com/office/spreadsheetml/2009/9/main" objectType="CheckBox" fmlaLink="$BI$35" lockText="1" noThreeD="1"/>
</file>

<file path=xl/ctrlProps/ctrlProp136.xml><?xml version="1.0" encoding="utf-8"?>
<formControlPr xmlns="http://schemas.microsoft.com/office/spreadsheetml/2009/9/main" objectType="CheckBox" fmlaLink="$BI$48" lockText="1" noThreeD="1"/>
</file>

<file path=xl/ctrlProps/ctrlProp137.xml><?xml version="1.0" encoding="utf-8"?>
<formControlPr xmlns="http://schemas.microsoft.com/office/spreadsheetml/2009/9/main" objectType="CheckBox" fmlaLink="$BI$50" lockText="1" noThreeD="1"/>
</file>

<file path=xl/ctrlProps/ctrlProp138.xml><?xml version="1.0" encoding="utf-8"?>
<formControlPr xmlns="http://schemas.microsoft.com/office/spreadsheetml/2009/9/main" objectType="CheckBox" fmlaLink="$BI$52" lockText="1" noThreeD="1"/>
</file>

<file path=xl/ctrlProps/ctrlProp139.xml><?xml version="1.0" encoding="utf-8"?>
<formControlPr xmlns="http://schemas.microsoft.com/office/spreadsheetml/2009/9/main" objectType="CheckBox" fmlaLink="$BH$9" lockText="1" noThreeD="1"/>
</file>

<file path=xl/ctrlProps/ctrlProp140.xml><?xml version="1.0" encoding="utf-8"?>
<formControlPr xmlns="http://schemas.microsoft.com/office/spreadsheetml/2009/9/main" objectType="CheckBox" fmlaLink="$BI$9" lockText="1" noThreeD="1"/>
</file>

<file path=xl/ctrlProps/ctrlProp141.xml><?xml version="1.0" encoding="utf-8"?>
<formControlPr xmlns="http://schemas.microsoft.com/office/spreadsheetml/2009/9/main" objectType="CheckBox" fmlaLink="$BH$10" lockText="1" noThreeD="1"/>
</file>

<file path=xl/ctrlProps/ctrlProp142.xml><?xml version="1.0" encoding="utf-8"?>
<formControlPr xmlns="http://schemas.microsoft.com/office/spreadsheetml/2009/9/main" objectType="CheckBox" fmlaLink="$BI$10" lockText="1" noThreeD="1"/>
</file>

<file path=xl/ctrlProps/ctrlProp143.xml><?xml version="1.0" encoding="utf-8"?>
<formControlPr xmlns="http://schemas.microsoft.com/office/spreadsheetml/2009/9/main" objectType="CheckBox" fmlaLink="$BH$13" lockText="1" noThreeD="1"/>
</file>

<file path=xl/ctrlProps/ctrlProp144.xml><?xml version="1.0" encoding="utf-8"?>
<formControlPr xmlns="http://schemas.microsoft.com/office/spreadsheetml/2009/9/main" objectType="CheckBox" fmlaLink="$BI$13" lockText="1" noThreeD="1"/>
</file>

<file path=xl/ctrlProps/ctrlProp145.xml><?xml version="1.0" encoding="utf-8"?>
<formControlPr xmlns="http://schemas.microsoft.com/office/spreadsheetml/2009/9/main" objectType="CheckBox" fmlaLink="$BJ$13" lockText="1" noThreeD="1"/>
</file>

<file path=xl/ctrlProps/ctrlProp146.xml><?xml version="1.0" encoding="utf-8"?>
<formControlPr xmlns="http://schemas.microsoft.com/office/spreadsheetml/2009/9/main" objectType="CheckBox" fmlaLink="$BK$13" lockText="1" noThreeD="1"/>
</file>

<file path=xl/ctrlProps/ctrlProp147.xml><?xml version="1.0" encoding="utf-8"?>
<formControlPr xmlns="http://schemas.microsoft.com/office/spreadsheetml/2009/9/main" objectType="CheckBox" fmlaLink="$BL$13" lockText="1" noThreeD="1"/>
</file>

<file path=xl/ctrlProps/ctrlProp148.xml><?xml version="1.0" encoding="utf-8"?>
<formControlPr xmlns="http://schemas.microsoft.com/office/spreadsheetml/2009/9/main" objectType="CheckBox" fmlaLink="$BH$17" lockText="1" noThreeD="1"/>
</file>

<file path=xl/ctrlProps/ctrlProp149.xml><?xml version="1.0" encoding="utf-8"?>
<formControlPr xmlns="http://schemas.microsoft.com/office/spreadsheetml/2009/9/main" objectType="CheckBox" fmlaLink="$BI$17" lockText="1" noThreeD="1"/>
</file>

<file path=xl/ctrlProps/ctrlProp150.xml><?xml version="1.0" encoding="utf-8"?>
<formControlPr xmlns="http://schemas.microsoft.com/office/spreadsheetml/2009/9/main" objectType="CheckBox" fmlaLink="$BH$19" lockText="1" noThreeD="1"/>
</file>

<file path=xl/ctrlProps/ctrlProp151.xml><?xml version="1.0" encoding="utf-8"?>
<formControlPr xmlns="http://schemas.microsoft.com/office/spreadsheetml/2009/9/main" objectType="CheckBox" fmlaLink="$BH$21" lockText="1" noThreeD="1"/>
</file>

<file path=xl/ctrlProps/ctrlProp152.xml><?xml version="1.0" encoding="utf-8"?>
<formControlPr xmlns="http://schemas.microsoft.com/office/spreadsheetml/2009/9/main" objectType="CheckBox" fmlaLink="$BI$21" lockText="1" noThreeD="1"/>
</file>

<file path=xl/ctrlProps/ctrlProp153.xml><?xml version="1.0" encoding="utf-8"?>
<formControlPr xmlns="http://schemas.microsoft.com/office/spreadsheetml/2009/9/main" objectType="CheckBox" fmlaLink="$BI$19" lockText="1" noThreeD="1"/>
</file>

<file path=xl/ctrlProps/ctrlProp154.xml><?xml version="1.0" encoding="utf-8"?>
<formControlPr xmlns="http://schemas.microsoft.com/office/spreadsheetml/2009/9/main" objectType="CheckBox" fmlaLink="$BH$23" lockText="1" noThreeD="1"/>
</file>

<file path=xl/ctrlProps/ctrlProp155.xml><?xml version="1.0" encoding="utf-8"?>
<formControlPr xmlns="http://schemas.microsoft.com/office/spreadsheetml/2009/9/main" objectType="CheckBox" fmlaLink="$BI$23" lockText="1" noThreeD="1"/>
</file>

<file path=xl/ctrlProps/ctrlProp156.xml><?xml version="1.0" encoding="utf-8"?>
<formControlPr xmlns="http://schemas.microsoft.com/office/spreadsheetml/2009/9/main" objectType="CheckBox" fmlaLink="$BH$27" lockText="1" noThreeD="1"/>
</file>

<file path=xl/ctrlProps/ctrlProp157.xml><?xml version="1.0" encoding="utf-8"?>
<formControlPr xmlns="http://schemas.microsoft.com/office/spreadsheetml/2009/9/main" objectType="CheckBox" fmlaLink="$BH$28" lockText="1" noThreeD="1"/>
</file>

<file path=xl/ctrlProps/ctrlProp158.xml><?xml version="1.0" encoding="utf-8"?>
<formControlPr xmlns="http://schemas.microsoft.com/office/spreadsheetml/2009/9/main" objectType="CheckBox" fmlaLink="$BH$29" lockText="1" noThreeD="1"/>
</file>

<file path=xl/ctrlProps/ctrlProp159.xml><?xml version="1.0" encoding="utf-8"?>
<formControlPr xmlns="http://schemas.microsoft.com/office/spreadsheetml/2009/9/main" objectType="CheckBox" fmlaLink="$BH$30" lockText="1" noThreeD="1"/>
</file>

<file path=xl/ctrlProps/ctrlProp160.xml><?xml version="1.0" encoding="utf-8"?>
<formControlPr xmlns="http://schemas.microsoft.com/office/spreadsheetml/2009/9/main" objectType="CheckBox" fmlaLink="$BH$31" lockText="1" noThreeD="1"/>
</file>

<file path=xl/ctrlProps/ctrlProp161.xml><?xml version="1.0" encoding="utf-8"?>
<formControlPr xmlns="http://schemas.microsoft.com/office/spreadsheetml/2009/9/main" objectType="CheckBox" fmlaLink="$BI$27" lockText="1" noThreeD="1"/>
</file>

<file path=xl/ctrlProps/ctrlProp162.xml><?xml version="1.0" encoding="utf-8"?>
<formControlPr xmlns="http://schemas.microsoft.com/office/spreadsheetml/2009/9/main" objectType="CheckBox" fmlaLink="$BJ$27" lockText="1" noThreeD="1"/>
</file>

<file path=xl/ctrlProps/ctrlProp163.xml><?xml version="1.0" encoding="utf-8"?>
<formControlPr xmlns="http://schemas.microsoft.com/office/spreadsheetml/2009/9/main" objectType="CheckBox" fmlaLink="$BK$27" lockText="1" noThreeD="1"/>
</file>

<file path=xl/ctrlProps/ctrlProp164.xml><?xml version="1.0" encoding="utf-8"?>
<formControlPr xmlns="http://schemas.microsoft.com/office/spreadsheetml/2009/9/main" objectType="CheckBox" fmlaLink="$BH$55" lockText="1" noThreeD="1"/>
</file>

<file path=xl/ctrlProps/ctrlProp165.xml><?xml version="1.0" encoding="utf-8"?>
<formControlPr xmlns="http://schemas.microsoft.com/office/spreadsheetml/2009/9/main" objectType="CheckBox" fmlaLink="$BI$55" lockText="1" noThreeD="1"/>
</file>

<file path=xl/ctrlProps/ctrlProp166.xml><?xml version="1.0" encoding="utf-8"?>
<formControlPr xmlns="http://schemas.microsoft.com/office/spreadsheetml/2009/9/main" objectType="CheckBox" fmlaLink="$BJ$55" lockText="1" noThreeD="1"/>
</file>

<file path=xl/ctrlProps/ctrlProp167.xml><?xml version="1.0" encoding="utf-8"?>
<formControlPr xmlns="http://schemas.microsoft.com/office/spreadsheetml/2009/9/main" objectType="CheckBox" fmlaLink="$BK$55" lockText="1" noThreeD="1"/>
</file>

<file path=xl/ctrlProps/ctrlProp168.xml><?xml version="1.0" encoding="utf-8"?>
<formControlPr xmlns="http://schemas.microsoft.com/office/spreadsheetml/2009/9/main" objectType="CheckBox" fmlaLink="$BH$56" lockText="1" noThreeD="1"/>
</file>

<file path=xl/ctrlProps/ctrlProp169.xml><?xml version="1.0" encoding="utf-8"?>
<formControlPr xmlns="http://schemas.microsoft.com/office/spreadsheetml/2009/9/main" objectType="CheckBox" fmlaLink="$BH$57" lockText="1" noThreeD="1"/>
</file>

<file path=xl/ctrlProps/ctrlProp170.xml><?xml version="1.0" encoding="utf-8"?>
<formControlPr xmlns="http://schemas.microsoft.com/office/spreadsheetml/2009/9/main" objectType="CheckBox" fmlaLink="$BI$57" lockText="1" noThreeD="1"/>
</file>

<file path=xl/ctrlProps/ctrlProp171.xml><?xml version="1.0" encoding="utf-8"?>
<formControlPr xmlns="http://schemas.microsoft.com/office/spreadsheetml/2009/9/main" objectType="CheckBox" fmlaLink="$BJ$57" lockText="1" noThreeD="1"/>
</file>

<file path=xl/ctrlProps/ctrlProp172.xml><?xml version="1.0" encoding="utf-8"?>
<formControlPr xmlns="http://schemas.microsoft.com/office/spreadsheetml/2009/9/main" objectType="CheckBox" fmlaLink="$BK$57" lockText="1" noThreeD="1"/>
</file>

<file path=xl/ctrlProps/ctrlProp173.xml><?xml version="1.0" encoding="utf-8"?>
<formControlPr xmlns="http://schemas.microsoft.com/office/spreadsheetml/2009/9/main" objectType="CheckBox" fmlaLink="$BH$58" lockText="1" noThreeD="1"/>
</file>

<file path=xl/ctrlProps/ctrlProp174.xml><?xml version="1.0" encoding="utf-8"?>
<formControlPr xmlns="http://schemas.microsoft.com/office/spreadsheetml/2009/9/main" objectType="CheckBox" fmlaLink="$BH$59" lockText="1" noThreeD="1"/>
</file>

<file path=xl/ctrlProps/ctrlProp175.xml><?xml version="1.0" encoding="utf-8"?>
<formControlPr xmlns="http://schemas.microsoft.com/office/spreadsheetml/2009/9/main" objectType="CheckBox" fmlaLink="$BI$59" lockText="1" noThreeD="1"/>
</file>

<file path=xl/ctrlProps/ctrlProp176.xml><?xml version="1.0" encoding="utf-8"?>
<formControlPr xmlns="http://schemas.microsoft.com/office/spreadsheetml/2009/9/main" objectType="CheckBox" fmlaLink="$BJ$59" lockText="1" noThreeD="1"/>
</file>

<file path=xl/ctrlProps/ctrlProp177.xml><?xml version="1.0" encoding="utf-8"?>
<formControlPr xmlns="http://schemas.microsoft.com/office/spreadsheetml/2009/9/main" objectType="CheckBox" fmlaLink="$BK$59" lockText="1" noThreeD="1"/>
</file>

<file path=xl/ctrlProps/ctrlProp178.xml><?xml version="1.0" encoding="utf-8"?>
<formControlPr xmlns="http://schemas.microsoft.com/office/spreadsheetml/2009/9/main" objectType="CheckBox" fmlaLink="$BH$60" lockText="1" noThreeD="1"/>
</file>

<file path=xl/ctrlProps/ctrlProp179.xml><?xml version="1.0" encoding="utf-8"?>
<formControlPr xmlns="http://schemas.microsoft.com/office/spreadsheetml/2009/9/main" objectType="CheckBox" fmlaLink="$BI$56" lockText="1" noThreeD="1"/>
</file>

<file path=xl/ctrlProps/ctrlProp180.xml><?xml version="1.0" encoding="utf-8"?>
<formControlPr xmlns="http://schemas.microsoft.com/office/spreadsheetml/2009/9/main" objectType="CheckBox" fmlaLink="$BI$58" lockText="1" noThreeD="1"/>
</file>

<file path=xl/ctrlProps/ctrlProp181.xml><?xml version="1.0" encoding="utf-8"?>
<formControlPr xmlns="http://schemas.microsoft.com/office/spreadsheetml/2009/9/main" objectType="CheckBox" fmlaLink="$BI$60" lockText="1" noThreeD="1"/>
</file>

<file path=xl/ctrlProps/ctrlProp182.xml><?xml version="1.0" encoding="utf-8"?>
<formControlPr xmlns="http://schemas.microsoft.com/office/spreadsheetml/2009/9/main" objectType="CheckBox" fmlaLink="$BH$37" lockText="1" noThreeD="1"/>
</file>

<file path=xl/ctrlProps/ctrlProp183.xml><?xml version="1.0" encoding="utf-8"?>
<formControlPr xmlns="http://schemas.microsoft.com/office/spreadsheetml/2009/9/main" objectType="CheckBox" fmlaLink="$BI$37" lockText="1" noThreeD="1"/>
</file>

<file path=xl/ctrlProps/ctrlProp184.xml><?xml version="1.0" encoding="utf-8"?>
<formControlPr xmlns="http://schemas.microsoft.com/office/spreadsheetml/2009/9/main" objectType="CheckBox" fmlaLink="$BH$39" lockText="1" noThreeD="1"/>
</file>

<file path=xl/ctrlProps/ctrlProp185.xml><?xml version="1.0" encoding="utf-8"?>
<formControlPr xmlns="http://schemas.microsoft.com/office/spreadsheetml/2009/9/main" objectType="CheckBox" fmlaLink="$BI$39" lockText="1" noThreeD="1"/>
</file>

<file path=xl/ctrlProps/ctrlProp186.xml><?xml version="1.0" encoding="utf-8"?>
<formControlPr xmlns="http://schemas.microsoft.com/office/spreadsheetml/2009/9/main" objectType="CheckBox" fmlaLink="$BH$43" lockText="1" noThreeD="1"/>
</file>

<file path=xl/ctrlProps/ctrlProp187.xml><?xml version="1.0" encoding="utf-8"?>
<formControlPr xmlns="http://schemas.microsoft.com/office/spreadsheetml/2009/9/main" objectType="CheckBox" fmlaLink="$BI$43" lockText="1" noThreeD="1"/>
</file>

<file path=xl/ctrlProps/ctrlProp188.xml><?xml version="1.0" encoding="utf-8"?>
<formControlPr xmlns="http://schemas.microsoft.com/office/spreadsheetml/2009/9/main" objectType="CheckBox" fmlaLink="$BH$45" lockText="1" noThreeD="1"/>
</file>

<file path=xl/ctrlProps/ctrlProp189.xml><?xml version="1.0" encoding="utf-8"?>
<formControlPr xmlns="http://schemas.microsoft.com/office/spreadsheetml/2009/9/main" objectType="CheckBox" fmlaLink="$BI$45" lockText="1" noThreeD="1"/>
</file>

<file path=xl/ctrlProps/ctrlProp190.xml><?xml version="1.0" encoding="utf-8"?>
<formControlPr xmlns="http://schemas.microsoft.com/office/spreadsheetml/2009/9/main" objectType="CheckBox" fmlaLink="$BH$47" lockText="1" noThreeD="1"/>
</file>

<file path=xl/ctrlProps/ctrlProp191.xml><?xml version="1.0" encoding="utf-8"?>
<formControlPr xmlns="http://schemas.microsoft.com/office/spreadsheetml/2009/9/main" objectType="CheckBox" fmlaLink="$BI$47" lockText="1" noThreeD="1"/>
</file>

<file path=xl/ctrlProps/ctrlProp192.xml><?xml version="1.0" encoding="utf-8"?>
<formControlPr xmlns="http://schemas.microsoft.com/office/spreadsheetml/2009/9/main" objectType="CheckBox" fmlaLink="$BH$36" lockText="1" noThreeD="1"/>
</file>

<file path=xl/ctrlProps/ctrlProp193.xml><?xml version="1.0" encoding="utf-8"?>
<formControlPr xmlns="http://schemas.microsoft.com/office/spreadsheetml/2009/9/main" objectType="CheckBox" fmlaLink="$BI$36" lockText="1" noThreeD="1"/>
</file>

<file path=xl/ctrlProps/ctrlProp194.xml><?xml version="1.0" encoding="utf-8"?>
<formControlPr xmlns="http://schemas.microsoft.com/office/spreadsheetml/2009/9/main" objectType="CheckBox" fmlaLink="$BH$38" lockText="1" noThreeD="1"/>
</file>

<file path=xl/ctrlProps/ctrlProp195.xml><?xml version="1.0" encoding="utf-8"?>
<formControlPr xmlns="http://schemas.microsoft.com/office/spreadsheetml/2009/9/main" objectType="CheckBox" fmlaLink="$BI$38" lockText="1" noThreeD="1"/>
</file>

<file path=xl/ctrlProps/ctrlProp196.xml><?xml version="1.0" encoding="utf-8"?>
<formControlPr xmlns="http://schemas.microsoft.com/office/spreadsheetml/2009/9/main" objectType="CheckBox" fmlaLink="$BH$42" lockText="1" noThreeD="1"/>
</file>

<file path=xl/ctrlProps/ctrlProp197.xml><?xml version="1.0" encoding="utf-8"?>
<formControlPr xmlns="http://schemas.microsoft.com/office/spreadsheetml/2009/9/main" objectType="CheckBox" fmlaLink="$BI$42" lockText="1" noThreeD="1"/>
</file>

<file path=xl/ctrlProps/ctrlProp198.xml><?xml version="1.0" encoding="utf-8"?>
<formControlPr xmlns="http://schemas.microsoft.com/office/spreadsheetml/2009/9/main" objectType="CheckBox" fmlaLink="$BH$44" lockText="1" noThreeD="1"/>
</file>

<file path=xl/ctrlProps/ctrlProp199.xml><?xml version="1.0" encoding="utf-8"?>
<formControlPr xmlns="http://schemas.microsoft.com/office/spreadsheetml/2009/9/main" objectType="CheckBox" fmlaLink="$BI$44" lockText="1" noThreeD="1"/>
</file>

<file path=xl/ctrlProps/ctrlProp200.xml><?xml version="1.0" encoding="utf-8"?>
<formControlPr xmlns="http://schemas.microsoft.com/office/spreadsheetml/2009/9/main" objectType="CheckBox" fmlaLink="$BH$46" lockText="1" noThreeD="1"/>
</file>

<file path=xl/ctrlProps/ctrlProp201.xml><?xml version="1.0" encoding="utf-8"?>
<formControlPr xmlns="http://schemas.microsoft.com/office/spreadsheetml/2009/9/main" objectType="CheckBox" fmlaLink="$BI$46" lockText="1" noThreeD="1"/>
</file>

<file path=xl/ctrlProps/ctrlProp202.xml><?xml version="1.0" encoding="utf-8"?>
<formControlPr xmlns="http://schemas.microsoft.com/office/spreadsheetml/2009/9/main" objectType="CheckBox" fmlaLink="$BH$48" lockText="1" noThreeD="1"/>
</file>

<file path=xl/ctrlProps/ctrlProp203.xml><?xml version="1.0" encoding="utf-8"?>
<formControlPr xmlns="http://schemas.microsoft.com/office/spreadsheetml/2009/9/main" objectType="CheckBox" fmlaLink="$BI$48" lockText="1" noThreeD="1"/>
</file>

<file path=xl/ctrlProps/ctrlProp204.xml><?xml version="1.0" encoding="utf-8"?>
<formControlPr xmlns="http://schemas.microsoft.com/office/spreadsheetml/2009/9/main" objectType="CheckBox" fmlaLink="$BH$41" lockText="1" noThreeD="1"/>
</file>

<file path=xl/ctrlProps/ctrlProp205.xml><?xml version="1.0" encoding="utf-8"?>
<formControlPr xmlns="http://schemas.microsoft.com/office/spreadsheetml/2009/9/main" objectType="CheckBox" fmlaLink="$BI$41" lockText="1" noThreeD="1"/>
</file>

<file path=xl/ctrlProps/ctrlProp206.xml><?xml version="1.0" encoding="utf-8"?>
<formControlPr xmlns="http://schemas.microsoft.com/office/spreadsheetml/2009/9/main" objectType="CheckBox" fmlaLink="$BH$40" lockText="1" noThreeD="1"/>
</file>

<file path=xl/ctrlProps/ctrlProp207.xml><?xml version="1.0" encoding="utf-8"?>
<formControlPr xmlns="http://schemas.microsoft.com/office/spreadsheetml/2009/9/main" objectType="CheckBox" fmlaLink="$BI$40" lockText="1" noThreeD="1"/>
</file>

<file path=xl/ctrlProps/ctrlProp208.xml><?xml version="1.0" encoding="utf-8"?>
<formControlPr xmlns="http://schemas.microsoft.com/office/spreadsheetml/2009/9/main" objectType="CheckBox" fmlaLink="$BH$4" lockText="1" noThreeD="1"/>
</file>

<file path=xl/ctrlProps/ctrlProp209.xml><?xml version="1.0" encoding="utf-8"?>
<formControlPr xmlns="http://schemas.microsoft.com/office/spreadsheetml/2009/9/main" objectType="CheckBox" fmlaLink="$BI$4" lockText="1" noThreeD="1"/>
</file>

<file path=xl/ctrlProps/ctrlProp210.xml><?xml version="1.0" encoding="utf-8"?>
<formControlPr xmlns="http://schemas.microsoft.com/office/spreadsheetml/2009/9/main" objectType="CheckBox" fmlaLink="$BH$6" lockText="1" noThreeD="1"/>
</file>

<file path=xl/ctrlProps/ctrlProp211.xml><?xml version="1.0" encoding="utf-8"?>
<formControlPr xmlns="http://schemas.microsoft.com/office/spreadsheetml/2009/9/main" objectType="CheckBox" fmlaLink="$BI$6" lockText="1" noThreeD="1"/>
</file>

<file path=xl/ctrlProps/ctrlProp212.xml><?xml version="1.0" encoding="utf-8"?>
<formControlPr xmlns="http://schemas.microsoft.com/office/spreadsheetml/2009/9/main" objectType="CheckBox" fmlaLink="$BJ$6" lockText="1" noThreeD="1"/>
</file>

<file path=xl/ctrlProps/ctrlProp213.xml><?xml version="1.0" encoding="utf-8"?>
<formControlPr xmlns="http://schemas.microsoft.com/office/spreadsheetml/2009/9/main" objectType="CheckBox" fmlaLink="$BH$7" lockText="1" noThreeD="1"/>
</file>

<file path=xl/ctrlProps/ctrlProp214.xml><?xml version="1.0" encoding="utf-8"?>
<formControlPr xmlns="http://schemas.microsoft.com/office/spreadsheetml/2009/9/main" objectType="CheckBox" fmlaLink="$BI$7" lockText="1" noThreeD="1"/>
</file>

<file path=xl/ctrlProps/ctrlProp215.xml><?xml version="1.0" encoding="utf-8"?>
<formControlPr xmlns="http://schemas.microsoft.com/office/spreadsheetml/2009/9/main" objectType="CheckBox" fmlaLink="$BJ$7" lockText="1" noThreeD="1"/>
</file>

<file path=xl/ctrlProps/ctrlProp216.xml><?xml version="1.0" encoding="utf-8"?>
<formControlPr xmlns="http://schemas.microsoft.com/office/spreadsheetml/2009/9/main" objectType="CheckBox" fmlaLink="$BK$7" lockText="1" noThreeD="1"/>
</file>

<file path=xl/ctrlProps/ctrlProp217.xml><?xml version="1.0" encoding="utf-8"?>
<formControlPr xmlns="http://schemas.microsoft.com/office/spreadsheetml/2009/9/main" objectType="CheckBox" fmlaLink="$BL$7" lockText="1" noThreeD="1"/>
</file>

<file path=xl/ctrlProps/ctrlProp218.xml><?xml version="1.0" encoding="utf-8"?>
<formControlPr xmlns="http://schemas.microsoft.com/office/spreadsheetml/2009/9/main" objectType="CheckBox" fmlaLink="$BM$7" lockText="1" noThreeD="1"/>
</file>

<file path=xl/ctrlProps/ctrlProp219.xml><?xml version="1.0" encoding="utf-8"?>
<formControlPr xmlns="http://schemas.microsoft.com/office/spreadsheetml/2009/9/main" objectType="CheckBox" fmlaLink="$BH$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22</xdr:row>
          <xdr:rowOff>180975</xdr:rowOff>
        </xdr:from>
        <xdr:to>
          <xdr:col>3</xdr:col>
          <xdr:colOff>0</xdr:colOff>
          <xdr:row>24</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23</xdr:row>
          <xdr:rowOff>180975</xdr:rowOff>
        </xdr:from>
        <xdr:to>
          <xdr:col>3</xdr:col>
          <xdr:colOff>0</xdr:colOff>
          <xdr:row>25</xdr:row>
          <xdr:rowOff>28575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24</xdr:row>
          <xdr:rowOff>180975</xdr:rowOff>
        </xdr:from>
        <xdr:to>
          <xdr:col>3</xdr:col>
          <xdr:colOff>0</xdr:colOff>
          <xdr:row>26</xdr:row>
          <xdr:rowOff>28575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26</xdr:row>
          <xdr:rowOff>180975</xdr:rowOff>
        </xdr:from>
        <xdr:to>
          <xdr:col>3</xdr:col>
          <xdr:colOff>0</xdr:colOff>
          <xdr:row>28</xdr:row>
          <xdr:rowOff>28575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35</xdr:row>
          <xdr:rowOff>190500</xdr:rowOff>
        </xdr:from>
        <xdr:to>
          <xdr:col>3</xdr:col>
          <xdr:colOff>19050</xdr:colOff>
          <xdr:row>37</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38</xdr:row>
          <xdr:rowOff>180975</xdr:rowOff>
        </xdr:from>
        <xdr:to>
          <xdr:col>3</xdr:col>
          <xdr:colOff>19050</xdr:colOff>
          <xdr:row>40</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27</xdr:row>
          <xdr:rowOff>180975</xdr:rowOff>
        </xdr:from>
        <xdr:to>
          <xdr:col>18</xdr:col>
          <xdr:colOff>0</xdr:colOff>
          <xdr:row>29</xdr:row>
          <xdr:rowOff>28575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80963</xdr:colOff>
          <xdr:row>27</xdr:row>
          <xdr:rowOff>180975</xdr:rowOff>
        </xdr:from>
        <xdr:to>
          <xdr:col>14</xdr:col>
          <xdr:colOff>9525</xdr:colOff>
          <xdr:row>29</xdr:row>
          <xdr:rowOff>28575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709613</xdr:colOff>
          <xdr:row>9</xdr:row>
          <xdr:rowOff>152400</xdr:rowOff>
        </xdr:from>
        <xdr:to>
          <xdr:col>62</xdr:col>
          <xdr:colOff>119063</xdr:colOff>
          <xdr:row>11</xdr:row>
          <xdr:rowOff>19050</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109538</xdr:colOff>
          <xdr:row>2</xdr:row>
          <xdr:rowOff>333375</xdr:rowOff>
        </xdr:from>
        <xdr:to>
          <xdr:col>22</xdr:col>
          <xdr:colOff>19050</xdr:colOff>
          <xdr:row>4</xdr:row>
          <xdr:rowOff>38100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2</xdr:row>
          <xdr:rowOff>328613</xdr:rowOff>
        </xdr:from>
        <xdr:to>
          <xdr:col>39</xdr:col>
          <xdr:colOff>28575</xdr:colOff>
          <xdr:row>4</xdr:row>
          <xdr:rowOff>38100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xdr:row>
          <xdr:rowOff>180975</xdr:rowOff>
        </xdr:from>
        <xdr:to>
          <xdr:col>23</xdr:col>
          <xdr:colOff>19050</xdr:colOff>
          <xdr:row>5</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109538</xdr:colOff>
          <xdr:row>3</xdr:row>
          <xdr:rowOff>180975</xdr:rowOff>
        </xdr:from>
        <xdr:to>
          <xdr:col>40</xdr:col>
          <xdr:colOff>19050</xdr:colOff>
          <xdr:row>5</xdr:row>
          <xdr:rowOff>28575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17</xdr:row>
          <xdr:rowOff>176213</xdr:rowOff>
        </xdr:from>
        <xdr:to>
          <xdr:col>16</xdr:col>
          <xdr:colOff>38100</xdr:colOff>
          <xdr:row>19</xdr:row>
          <xdr:rowOff>28575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19</xdr:row>
          <xdr:rowOff>176213</xdr:rowOff>
        </xdr:from>
        <xdr:to>
          <xdr:col>16</xdr:col>
          <xdr:colOff>38100</xdr:colOff>
          <xdr:row>21</xdr:row>
          <xdr:rowOff>28575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1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1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1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1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1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1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1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32</xdr:row>
          <xdr:rowOff>176213</xdr:rowOff>
        </xdr:from>
        <xdr:to>
          <xdr:col>24</xdr:col>
          <xdr:colOff>47625</xdr:colOff>
          <xdr:row>34</xdr:row>
          <xdr:rowOff>28575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1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32</xdr:row>
          <xdr:rowOff>176213</xdr:rowOff>
        </xdr:from>
        <xdr:to>
          <xdr:col>28</xdr:col>
          <xdr:colOff>47625</xdr:colOff>
          <xdr:row>34</xdr:row>
          <xdr:rowOff>28575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1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36</xdr:row>
          <xdr:rowOff>176213</xdr:rowOff>
        </xdr:from>
        <xdr:to>
          <xdr:col>24</xdr:col>
          <xdr:colOff>47625</xdr:colOff>
          <xdr:row>38</xdr:row>
          <xdr:rowOff>28575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1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36</xdr:row>
          <xdr:rowOff>176213</xdr:rowOff>
        </xdr:from>
        <xdr:to>
          <xdr:col>28</xdr:col>
          <xdr:colOff>47625</xdr:colOff>
          <xdr:row>38</xdr:row>
          <xdr:rowOff>28575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40</xdr:row>
          <xdr:rowOff>176213</xdr:rowOff>
        </xdr:from>
        <xdr:to>
          <xdr:col>24</xdr:col>
          <xdr:colOff>47625</xdr:colOff>
          <xdr:row>42</xdr:row>
          <xdr:rowOff>28575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40</xdr:row>
          <xdr:rowOff>176213</xdr:rowOff>
        </xdr:from>
        <xdr:to>
          <xdr:col>28</xdr:col>
          <xdr:colOff>47625</xdr:colOff>
          <xdr:row>42</xdr:row>
          <xdr:rowOff>28575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42</xdr:row>
          <xdr:rowOff>176213</xdr:rowOff>
        </xdr:from>
        <xdr:to>
          <xdr:col>24</xdr:col>
          <xdr:colOff>47625</xdr:colOff>
          <xdr:row>44</xdr:row>
          <xdr:rowOff>28575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42</xdr:row>
          <xdr:rowOff>176213</xdr:rowOff>
        </xdr:from>
        <xdr:to>
          <xdr:col>28</xdr:col>
          <xdr:colOff>47625</xdr:colOff>
          <xdr:row>44</xdr:row>
          <xdr:rowOff>28575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1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44</xdr:row>
          <xdr:rowOff>176213</xdr:rowOff>
        </xdr:from>
        <xdr:to>
          <xdr:col>24</xdr:col>
          <xdr:colOff>47625</xdr:colOff>
          <xdr:row>46</xdr:row>
          <xdr:rowOff>28575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1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44</xdr:row>
          <xdr:rowOff>176213</xdr:rowOff>
        </xdr:from>
        <xdr:to>
          <xdr:col>28</xdr:col>
          <xdr:colOff>47625</xdr:colOff>
          <xdr:row>46</xdr:row>
          <xdr:rowOff>28575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1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31</xdr:row>
          <xdr:rowOff>180975</xdr:rowOff>
        </xdr:from>
        <xdr:to>
          <xdr:col>44</xdr:col>
          <xdr:colOff>66675</xdr:colOff>
          <xdr:row>33</xdr:row>
          <xdr:rowOff>28575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1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32</xdr:row>
          <xdr:rowOff>180975</xdr:rowOff>
        </xdr:from>
        <xdr:to>
          <xdr:col>44</xdr:col>
          <xdr:colOff>66675</xdr:colOff>
          <xdr:row>34</xdr:row>
          <xdr:rowOff>28575</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1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28575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1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36</xdr:row>
          <xdr:rowOff>180975</xdr:rowOff>
        </xdr:from>
        <xdr:to>
          <xdr:col>44</xdr:col>
          <xdr:colOff>66675</xdr:colOff>
          <xdr:row>38</xdr:row>
          <xdr:rowOff>28575</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1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28575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1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28575</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1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28575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1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28575</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1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28575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1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28575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1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28575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1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28575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1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49</xdr:row>
          <xdr:rowOff>176213</xdr:rowOff>
        </xdr:from>
        <xdr:to>
          <xdr:col>4</xdr:col>
          <xdr:colOff>57150</xdr:colOff>
          <xdr:row>51</xdr:row>
          <xdr:rowOff>28575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1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49</xdr:row>
          <xdr:rowOff>176213</xdr:rowOff>
        </xdr:from>
        <xdr:to>
          <xdr:col>11</xdr:col>
          <xdr:colOff>57150</xdr:colOff>
          <xdr:row>51</xdr:row>
          <xdr:rowOff>28575</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1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49</xdr:row>
          <xdr:rowOff>176213</xdr:rowOff>
        </xdr:from>
        <xdr:to>
          <xdr:col>24</xdr:col>
          <xdr:colOff>57150</xdr:colOff>
          <xdr:row>51</xdr:row>
          <xdr:rowOff>28575</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1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49</xdr:row>
          <xdr:rowOff>176213</xdr:rowOff>
        </xdr:from>
        <xdr:to>
          <xdr:col>28</xdr:col>
          <xdr:colOff>57150</xdr:colOff>
          <xdr:row>51</xdr:row>
          <xdr:rowOff>28575</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1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1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1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1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1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1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1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1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1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1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1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1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1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1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1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1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109538</xdr:colOff>
          <xdr:row>2</xdr:row>
          <xdr:rowOff>333375</xdr:rowOff>
        </xdr:from>
        <xdr:to>
          <xdr:col>27</xdr:col>
          <xdr:colOff>19050</xdr:colOff>
          <xdr:row>4</xdr:row>
          <xdr:rowOff>38100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3</xdr:row>
          <xdr:rowOff>180975</xdr:rowOff>
        </xdr:from>
        <xdr:to>
          <xdr:col>36</xdr:col>
          <xdr:colOff>19050</xdr:colOff>
          <xdr:row>5</xdr:row>
          <xdr:rowOff>28575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31</xdr:row>
          <xdr:rowOff>176213</xdr:rowOff>
        </xdr:from>
        <xdr:to>
          <xdr:col>34</xdr:col>
          <xdr:colOff>47625</xdr:colOff>
          <xdr:row>33</xdr:row>
          <xdr:rowOff>28575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31</xdr:row>
          <xdr:rowOff>176213</xdr:rowOff>
        </xdr:from>
        <xdr:to>
          <xdr:col>38</xdr:col>
          <xdr:colOff>47625</xdr:colOff>
          <xdr:row>33</xdr:row>
          <xdr:rowOff>28575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123825</xdr:colOff>
          <xdr:row>35</xdr:row>
          <xdr:rowOff>176213</xdr:rowOff>
        </xdr:from>
        <xdr:to>
          <xdr:col>42</xdr:col>
          <xdr:colOff>47625</xdr:colOff>
          <xdr:row>37</xdr:row>
          <xdr:rowOff>28575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35</xdr:row>
          <xdr:rowOff>176213</xdr:rowOff>
        </xdr:from>
        <xdr:to>
          <xdr:col>46</xdr:col>
          <xdr:colOff>47625</xdr:colOff>
          <xdr:row>37</xdr:row>
          <xdr:rowOff>28575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2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37</xdr:row>
          <xdr:rowOff>176213</xdr:rowOff>
        </xdr:from>
        <xdr:to>
          <xdr:col>33</xdr:col>
          <xdr:colOff>47625</xdr:colOff>
          <xdr:row>39</xdr:row>
          <xdr:rowOff>28575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2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123825</xdr:colOff>
          <xdr:row>37</xdr:row>
          <xdr:rowOff>176213</xdr:rowOff>
        </xdr:from>
        <xdr:to>
          <xdr:col>37</xdr:col>
          <xdr:colOff>47625</xdr:colOff>
          <xdr:row>39</xdr:row>
          <xdr:rowOff>28575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2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39</xdr:row>
          <xdr:rowOff>176213</xdr:rowOff>
        </xdr:from>
        <xdr:to>
          <xdr:col>41</xdr:col>
          <xdr:colOff>47625</xdr:colOff>
          <xdr:row>41</xdr:row>
          <xdr:rowOff>28575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2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39</xdr:row>
          <xdr:rowOff>176213</xdr:rowOff>
        </xdr:from>
        <xdr:to>
          <xdr:col>45</xdr:col>
          <xdr:colOff>47625</xdr:colOff>
          <xdr:row>41</xdr:row>
          <xdr:rowOff>28575</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2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41</xdr:row>
          <xdr:rowOff>176213</xdr:rowOff>
        </xdr:from>
        <xdr:to>
          <xdr:col>34</xdr:col>
          <xdr:colOff>47625</xdr:colOff>
          <xdr:row>43</xdr:row>
          <xdr:rowOff>28575</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2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41</xdr:row>
          <xdr:rowOff>176213</xdr:rowOff>
        </xdr:from>
        <xdr:to>
          <xdr:col>38</xdr:col>
          <xdr:colOff>47625</xdr:colOff>
          <xdr:row>43</xdr:row>
          <xdr:rowOff>28575</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2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45</xdr:row>
          <xdr:rowOff>176213</xdr:rowOff>
        </xdr:from>
        <xdr:to>
          <xdr:col>44</xdr:col>
          <xdr:colOff>57150</xdr:colOff>
          <xdr:row>47</xdr:row>
          <xdr:rowOff>28575</xdr:rowOff>
        </xdr:to>
        <xdr:sp macro="" textlink="">
          <xdr:nvSpPr>
            <xdr:cNvPr id="16444" name="Check Box 60" hidden="1">
              <a:extLst>
                <a:ext uri="{63B3BB69-23CF-44E3-9099-C40C66FF867C}">
                  <a14:compatExt spid="_x0000_s16444"/>
                </a:ext>
                <a:ext uri="{FF2B5EF4-FFF2-40B4-BE49-F238E27FC236}">
                  <a16:creationId xmlns:a16="http://schemas.microsoft.com/office/drawing/2014/main" id="{00000000-0008-0000-0200-00003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45</xdr:row>
          <xdr:rowOff>176213</xdr:rowOff>
        </xdr:from>
        <xdr:to>
          <xdr:col>48</xdr:col>
          <xdr:colOff>57150</xdr:colOff>
          <xdr:row>47</xdr:row>
          <xdr:rowOff>28575</xdr:rowOff>
        </xdr:to>
        <xdr:sp macro="" textlink="">
          <xdr:nvSpPr>
            <xdr:cNvPr id="16445" name="Check Box 61" hidden="1">
              <a:extLst>
                <a:ext uri="{63B3BB69-23CF-44E3-9099-C40C66FF867C}">
                  <a14:compatExt spid="_x0000_s16445"/>
                </a:ext>
                <a:ext uri="{FF2B5EF4-FFF2-40B4-BE49-F238E27FC236}">
                  <a16:creationId xmlns:a16="http://schemas.microsoft.com/office/drawing/2014/main" id="{00000000-0008-0000-0200-00003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45</xdr:row>
          <xdr:rowOff>176213</xdr:rowOff>
        </xdr:from>
        <xdr:to>
          <xdr:col>52</xdr:col>
          <xdr:colOff>57150</xdr:colOff>
          <xdr:row>47</xdr:row>
          <xdr:rowOff>28575</xdr:rowOff>
        </xdr:to>
        <xdr:sp macro="" textlink="">
          <xdr:nvSpPr>
            <xdr:cNvPr id="16446" name="Check Box 62" hidden="1">
              <a:extLst>
                <a:ext uri="{63B3BB69-23CF-44E3-9099-C40C66FF867C}">
                  <a14:compatExt spid="_x0000_s16446"/>
                </a:ext>
                <a:ext uri="{FF2B5EF4-FFF2-40B4-BE49-F238E27FC236}">
                  <a16:creationId xmlns:a16="http://schemas.microsoft.com/office/drawing/2014/main" id="{00000000-0008-0000-0200-00003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45</xdr:row>
          <xdr:rowOff>176213</xdr:rowOff>
        </xdr:from>
        <xdr:to>
          <xdr:col>56</xdr:col>
          <xdr:colOff>57150</xdr:colOff>
          <xdr:row>47</xdr:row>
          <xdr:rowOff>28575</xdr:rowOff>
        </xdr:to>
        <xdr:sp macro="" textlink="">
          <xdr:nvSpPr>
            <xdr:cNvPr id="16447" name="Check Box 63" hidden="1">
              <a:extLst>
                <a:ext uri="{63B3BB69-23CF-44E3-9099-C40C66FF867C}">
                  <a14:compatExt spid="_x0000_s16447"/>
                </a:ext>
                <a:ext uri="{FF2B5EF4-FFF2-40B4-BE49-F238E27FC236}">
                  <a16:creationId xmlns:a16="http://schemas.microsoft.com/office/drawing/2014/main" id="{00000000-0008-0000-0200-00003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46</xdr:row>
          <xdr:rowOff>176213</xdr:rowOff>
        </xdr:from>
        <xdr:to>
          <xdr:col>44</xdr:col>
          <xdr:colOff>57150</xdr:colOff>
          <xdr:row>48</xdr:row>
          <xdr:rowOff>28575</xdr:rowOff>
        </xdr:to>
        <xdr:sp macro="" textlink="">
          <xdr:nvSpPr>
            <xdr:cNvPr id="16448" name="Check Box 64" hidden="1">
              <a:extLst>
                <a:ext uri="{63B3BB69-23CF-44E3-9099-C40C66FF867C}">
                  <a14:compatExt spid="_x0000_s16448"/>
                </a:ext>
                <a:ext uri="{FF2B5EF4-FFF2-40B4-BE49-F238E27FC236}">
                  <a16:creationId xmlns:a16="http://schemas.microsoft.com/office/drawing/2014/main" id="{00000000-0008-0000-0200-00004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47</xdr:row>
          <xdr:rowOff>176213</xdr:rowOff>
        </xdr:from>
        <xdr:to>
          <xdr:col>44</xdr:col>
          <xdr:colOff>57150</xdr:colOff>
          <xdr:row>49</xdr:row>
          <xdr:rowOff>28575</xdr:rowOff>
        </xdr:to>
        <xdr:sp macro="" textlink="">
          <xdr:nvSpPr>
            <xdr:cNvPr id="16449" name="Check Box 65" hidden="1">
              <a:extLst>
                <a:ext uri="{63B3BB69-23CF-44E3-9099-C40C66FF867C}">
                  <a14:compatExt spid="_x0000_s16449"/>
                </a:ext>
                <a:ext uri="{FF2B5EF4-FFF2-40B4-BE49-F238E27FC236}">
                  <a16:creationId xmlns:a16="http://schemas.microsoft.com/office/drawing/2014/main" id="{00000000-0008-0000-0200-00004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47</xdr:row>
          <xdr:rowOff>176213</xdr:rowOff>
        </xdr:from>
        <xdr:to>
          <xdr:col>48</xdr:col>
          <xdr:colOff>57150</xdr:colOff>
          <xdr:row>49</xdr:row>
          <xdr:rowOff>28575</xdr:rowOff>
        </xdr:to>
        <xdr:sp macro="" textlink="">
          <xdr:nvSpPr>
            <xdr:cNvPr id="16450" name="Check Box 66" hidden="1">
              <a:extLst>
                <a:ext uri="{63B3BB69-23CF-44E3-9099-C40C66FF867C}">
                  <a14:compatExt spid="_x0000_s16450"/>
                </a:ext>
                <a:ext uri="{FF2B5EF4-FFF2-40B4-BE49-F238E27FC236}">
                  <a16:creationId xmlns:a16="http://schemas.microsoft.com/office/drawing/2014/main" id="{00000000-0008-0000-0200-00004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47</xdr:row>
          <xdr:rowOff>176213</xdr:rowOff>
        </xdr:from>
        <xdr:to>
          <xdr:col>52</xdr:col>
          <xdr:colOff>57150</xdr:colOff>
          <xdr:row>49</xdr:row>
          <xdr:rowOff>28575</xdr:rowOff>
        </xdr:to>
        <xdr:sp macro="" textlink="">
          <xdr:nvSpPr>
            <xdr:cNvPr id="16451" name="Check Box 67" hidden="1">
              <a:extLst>
                <a:ext uri="{63B3BB69-23CF-44E3-9099-C40C66FF867C}">
                  <a14:compatExt spid="_x0000_s16451"/>
                </a:ext>
                <a:ext uri="{FF2B5EF4-FFF2-40B4-BE49-F238E27FC236}">
                  <a16:creationId xmlns:a16="http://schemas.microsoft.com/office/drawing/2014/main" id="{00000000-0008-0000-0200-00004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47</xdr:row>
          <xdr:rowOff>176213</xdr:rowOff>
        </xdr:from>
        <xdr:to>
          <xdr:col>56</xdr:col>
          <xdr:colOff>57150</xdr:colOff>
          <xdr:row>49</xdr:row>
          <xdr:rowOff>28575</xdr:rowOff>
        </xdr:to>
        <xdr:sp macro="" textlink="">
          <xdr:nvSpPr>
            <xdr:cNvPr id="16452" name="Check Box 68" hidden="1">
              <a:extLst>
                <a:ext uri="{63B3BB69-23CF-44E3-9099-C40C66FF867C}">
                  <a14:compatExt spid="_x0000_s16452"/>
                </a:ext>
                <a:ext uri="{FF2B5EF4-FFF2-40B4-BE49-F238E27FC236}">
                  <a16:creationId xmlns:a16="http://schemas.microsoft.com/office/drawing/2014/main" id="{00000000-0008-0000-0200-00004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48</xdr:row>
          <xdr:rowOff>176213</xdr:rowOff>
        </xdr:from>
        <xdr:to>
          <xdr:col>44</xdr:col>
          <xdr:colOff>57150</xdr:colOff>
          <xdr:row>50</xdr:row>
          <xdr:rowOff>28575</xdr:rowOff>
        </xdr:to>
        <xdr:sp macro="" textlink="">
          <xdr:nvSpPr>
            <xdr:cNvPr id="16453" name="Check Box 69" hidden="1">
              <a:extLst>
                <a:ext uri="{63B3BB69-23CF-44E3-9099-C40C66FF867C}">
                  <a14:compatExt spid="_x0000_s16453"/>
                </a:ext>
                <a:ext uri="{FF2B5EF4-FFF2-40B4-BE49-F238E27FC236}">
                  <a16:creationId xmlns:a16="http://schemas.microsoft.com/office/drawing/2014/main" id="{00000000-0008-0000-0200-00004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49</xdr:row>
          <xdr:rowOff>176213</xdr:rowOff>
        </xdr:from>
        <xdr:to>
          <xdr:col>44</xdr:col>
          <xdr:colOff>57150</xdr:colOff>
          <xdr:row>51</xdr:row>
          <xdr:rowOff>28575</xdr:rowOff>
        </xdr:to>
        <xdr:sp macro="" textlink="">
          <xdr:nvSpPr>
            <xdr:cNvPr id="16454" name="Check Box 70" hidden="1">
              <a:extLst>
                <a:ext uri="{63B3BB69-23CF-44E3-9099-C40C66FF867C}">
                  <a14:compatExt spid="_x0000_s16454"/>
                </a:ext>
                <a:ext uri="{FF2B5EF4-FFF2-40B4-BE49-F238E27FC236}">
                  <a16:creationId xmlns:a16="http://schemas.microsoft.com/office/drawing/2014/main" id="{00000000-0008-0000-0200-00004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49</xdr:row>
          <xdr:rowOff>176213</xdr:rowOff>
        </xdr:from>
        <xdr:to>
          <xdr:col>48</xdr:col>
          <xdr:colOff>57150</xdr:colOff>
          <xdr:row>51</xdr:row>
          <xdr:rowOff>28575</xdr:rowOff>
        </xdr:to>
        <xdr:sp macro="" textlink="">
          <xdr:nvSpPr>
            <xdr:cNvPr id="16455" name="Check Box 71" hidden="1">
              <a:extLst>
                <a:ext uri="{63B3BB69-23CF-44E3-9099-C40C66FF867C}">
                  <a14:compatExt spid="_x0000_s16455"/>
                </a:ext>
                <a:ext uri="{FF2B5EF4-FFF2-40B4-BE49-F238E27FC236}">
                  <a16:creationId xmlns:a16="http://schemas.microsoft.com/office/drawing/2014/main" id="{00000000-0008-0000-0200-00004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49</xdr:row>
          <xdr:rowOff>176213</xdr:rowOff>
        </xdr:from>
        <xdr:to>
          <xdr:col>52</xdr:col>
          <xdr:colOff>57150</xdr:colOff>
          <xdr:row>51</xdr:row>
          <xdr:rowOff>28575</xdr:rowOff>
        </xdr:to>
        <xdr:sp macro="" textlink="">
          <xdr:nvSpPr>
            <xdr:cNvPr id="16456" name="Check Box 72" hidden="1">
              <a:extLst>
                <a:ext uri="{63B3BB69-23CF-44E3-9099-C40C66FF867C}">
                  <a14:compatExt spid="_x0000_s16456"/>
                </a:ext>
                <a:ext uri="{FF2B5EF4-FFF2-40B4-BE49-F238E27FC236}">
                  <a16:creationId xmlns:a16="http://schemas.microsoft.com/office/drawing/2014/main" id="{00000000-0008-0000-0200-00004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49</xdr:row>
          <xdr:rowOff>176213</xdr:rowOff>
        </xdr:from>
        <xdr:to>
          <xdr:col>56</xdr:col>
          <xdr:colOff>57150</xdr:colOff>
          <xdr:row>51</xdr:row>
          <xdr:rowOff>28575</xdr:rowOff>
        </xdr:to>
        <xdr:sp macro="" textlink="">
          <xdr:nvSpPr>
            <xdr:cNvPr id="16457" name="Check Box 73" hidden="1">
              <a:extLst>
                <a:ext uri="{63B3BB69-23CF-44E3-9099-C40C66FF867C}">
                  <a14:compatExt spid="_x0000_s16457"/>
                </a:ext>
                <a:ext uri="{FF2B5EF4-FFF2-40B4-BE49-F238E27FC236}">
                  <a16:creationId xmlns:a16="http://schemas.microsoft.com/office/drawing/2014/main" id="{00000000-0008-0000-0200-00004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50</xdr:row>
          <xdr:rowOff>176213</xdr:rowOff>
        </xdr:from>
        <xdr:to>
          <xdr:col>44</xdr:col>
          <xdr:colOff>57150</xdr:colOff>
          <xdr:row>52</xdr:row>
          <xdr:rowOff>28575</xdr:rowOff>
        </xdr:to>
        <xdr:sp macro="" textlink="">
          <xdr:nvSpPr>
            <xdr:cNvPr id="16458" name="Check Box 74" hidden="1">
              <a:extLst>
                <a:ext uri="{63B3BB69-23CF-44E3-9099-C40C66FF867C}">
                  <a14:compatExt spid="_x0000_s16458"/>
                </a:ext>
                <a:ext uri="{FF2B5EF4-FFF2-40B4-BE49-F238E27FC236}">
                  <a16:creationId xmlns:a16="http://schemas.microsoft.com/office/drawing/2014/main" id="{00000000-0008-0000-0200-00004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123825</xdr:colOff>
          <xdr:row>33</xdr:row>
          <xdr:rowOff>176213</xdr:rowOff>
        </xdr:from>
        <xdr:to>
          <xdr:col>39</xdr:col>
          <xdr:colOff>47625</xdr:colOff>
          <xdr:row>35</xdr:row>
          <xdr:rowOff>28575</xdr:rowOff>
        </xdr:to>
        <xdr:sp macro="" textlink="">
          <xdr:nvSpPr>
            <xdr:cNvPr id="16462" name="Check Box 78" hidden="1">
              <a:extLst>
                <a:ext uri="{63B3BB69-23CF-44E3-9099-C40C66FF867C}">
                  <a14:compatExt spid="_x0000_s16462"/>
                </a:ext>
                <a:ext uri="{FF2B5EF4-FFF2-40B4-BE49-F238E27FC236}">
                  <a16:creationId xmlns:a16="http://schemas.microsoft.com/office/drawing/2014/main" id="{00000000-0008-0000-0200-00004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123825</xdr:colOff>
          <xdr:row>33</xdr:row>
          <xdr:rowOff>176213</xdr:rowOff>
        </xdr:from>
        <xdr:to>
          <xdr:col>43</xdr:col>
          <xdr:colOff>47625</xdr:colOff>
          <xdr:row>35</xdr:row>
          <xdr:rowOff>28575</xdr:rowOff>
        </xdr:to>
        <xdr:sp macro="" textlink="">
          <xdr:nvSpPr>
            <xdr:cNvPr id="16463" name="Check Box 79" hidden="1">
              <a:extLst>
                <a:ext uri="{63B3BB69-23CF-44E3-9099-C40C66FF867C}">
                  <a14:compatExt spid="_x0000_s16463"/>
                </a:ext>
                <a:ext uri="{FF2B5EF4-FFF2-40B4-BE49-F238E27FC236}">
                  <a16:creationId xmlns:a16="http://schemas.microsoft.com/office/drawing/2014/main" id="{00000000-0008-0000-0200-00004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46</xdr:row>
          <xdr:rowOff>176213</xdr:rowOff>
        </xdr:from>
        <xdr:to>
          <xdr:col>48</xdr:col>
          <xdr:colOff>57150</xdr:colOff>
          <xdr:row>48</xdr:row>
          <xdr:rowOff>28575</xdr:rowOff>
        </xdr:to>
        <xdr:sp macro="" textlink="">
          <xdr:nvSpPr>
            <xdr:cNvPr id="16464" name="Check Box 80" hidden="1">
              <a:extLst>
                <a:ext uri="{63B3BB69-23CF-44E3-9099-C40C66FF867C}">
                  <a14:compatExt spid="_x0000_s16464"/>
                </a:ext>
                <a:ext uri="{FF2B5EF4-FFF2-40B4-BE49-F238E27FC236}">
                  <a16:creationId xmlns:a16="http://schemas.microsoft.com/office/drawing/2014/main" id="{00000000-0008-0000-0200-00005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48</xdr:row>
          <xdr:rowOff>176213</xdr:rowOff>
        </xdr:from>
        <xdr:to>
          <xdr:col>48</xdr:col>
          <xdr:colOff>57150</xdr:colOff>
          <xdr:row>50</xdr:row>
          <xdr:rowOff>28575</xdr:rowOff>
        </xdr:to>
        <xdr:sp macro="" textlink="">
          <xdr:nvSpPr>
            <xdr:cNvPr id="16465" name="Check Box 81" hidden="1">
              <a:extLst>
                <a:ext uri="{63B3BB69-23CF-44E3-9099-C40C66FF867C}">
                  <a14:compatExt spid="_x0000_s16465"/>
                </a:ext>
                <a:ext uri="{FF2B5EF4-FFF2-40B4-BE49-F238E27FC236}">
                  <a16:creationId xmlns:a16="http://schemas.microsoft.com/office/drawing/2014/main" id="{00000000-0008-0000-0200-00005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50</xdr:row>
          <xdr:rowOff>176213</xdr:rowOff>
        </xdr:from>
        <xdr:to>
          <xdr:col>48</xdr:col>
          <xdr:colOff>57150</xdr:colOff>
          <xdr:row>52</xdr:row>
          <xdr:rowOff>28575</xdr:rowOff>
        </xdr:to>
        <xdr:sp macro="" textlink="">
          <xdr:nvSpPr>
            <xdr:cNvPr id="16466" name="Check Box 82" hidden="1">
              <a:extLst>
                <a:ext uri="{63B3BB69-23CF-44E3-9099-C40C66FF867C}">
                  <a14:compatExt spid="_x0000_s16466"/>
                </a:ext>
                <a:ext uri="{FF2B5EF4-FFF2-40B4-BE49-F238E27FC236}">
                  <a16:creationId xmlns:a16="http://schemas.microsoft.com/office/drawing/2014/main" id="{00000000-0008-0000-0200-00005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109538</xdr:colOff>
          <xdr:row>7</xdr:row>
          <xdr:rowOff>142875</xdr:rowOff>
        </xdr:from>
        <xdr:to>
          <xdr:col>16</xdr:col>
          <xdr:colOff>38100</xdr:colOff>
          <xdr:row>9</xdr:row>
          <xdr:rowOff>66675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7</xdr:row>
          <xdr:rowOff>138113</xdr:rowOff>
        </xdr:from>
        <xdr:to>
          <xdr:col>27</xdr:col>
          <xdr:colOff>57150</xdr:colOff>
          <xdr:row>9</xdr:row>
          <xdr:rowOff>57150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8</xdr:row>
          <xdr:rowOff>176213</xdr:rowOff>
        </xdr:from>
        <xdr:to>
          <xdr:col>16</xdr:col>
          <xdr:colOff>19050</xdr:colOff>
          <xdr:row>10</xdr:row>
          <xdr:rowOff>28575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8</xdr:row>
          <xdr:rowOff>180975</xdr:rowOff>
        </xdr:from>
        <xdr:to>
          <xdr:col>36</xdr:col>
          <xdr:colOff>19050</xdr:colOff>
          <xdr:row>10</xdr:row>
          <xdr:rowOff>28575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11</xdr:row>
          <xdr:rowOff>180975</xdr:rowOff>
        </xdr:from>
        <xdr:to>
          <xdr:col>26</xdr:col>
          <xdr:colOff>28575</xdr:colOff>
          <xdr:row>13</xdr:row>
          <xdr:rowOff>28575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11</xdr:row>
          <xdr:rowOff>180975</xdr:rowOff>
        </xdr:from>
        <xdr:to>
          <xdr:col>30</xdr:col>
          <xdr:colOff>28575</xdr:colOff>
          <xdr:row>13</xdr:row>
          <xdr:rowOff>28575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11</xdr:row>
          <xdr:rowOff>176213</xdr:rowOff>
        </xdr:from>
        <xdr:to>
          <xdr:col>37</xdr:col>
          <xdr:colOff>28575</xdr:colOff>
          <xdr:row>13</xdr:row>
          <xdr:rowOff>28575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11</xdr:row>
          <xdr:rowOff>180975</xdr:rowOff>
        </xdr:from>
        <xdr:to>
          <xdr:col>41</xdr:col>
          <xdr:colOff>28575</xdr:colOff>
          <xdr:row>13</xdr:row>
          <xdr:rowOff>28575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11</xdr:row>
          <xdr:rowOff>180975</xdr:rowOff>
        </xdr:from>
        <xdr:to>
          <xdr:col>45</xdr:col>
          <xdr:colOff>28575</xdr:colOff>
          <xdr:row>13</xdr:row>
          <xdr:rowOff>28575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15</xdr:row>
          <xdr:rowOff>180975</xdr:rowOff>
        </xdr:from>
        <xdr:to>
          <xdr:col>23</xdr:col>
          <xdr:colOff>9525</xdr:colOff>
          <xdr:row>17</xdr:row>
          <xdr:rowOff>38100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15</xdr:row>
          <xdr:rowOff>180975</xdr:rowOff>
        </xdr:from>
        <xdr:to>
          <xdr:col>28</xdr:col>
          <xdr:colOff>9525</xdr:colOff>
          <xdr:row>17</xdr:row>
          <xdr:rowOff>38100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17</xdr:row>
          <xdr:rowOff>176213</xdr:rowOff>
        </xdr:from>
        <xdr:to>
          <xdr:col>21</xdr:col>
          <xdr:colOff>38100</xdr:colOff>
          <xdr:row>19</xdr:row>
          <xdr:rowOff>28575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19</xdr:row>
          <xdr:rowOff>176213</xdr:rowOff>
        </xdr:from>
        <xdr:to>
          <xdr:col>21</xdr:col>
          <xdr:colOff>38100</xdr:colOff>
          <xdr:row>21</xdr:row>
          <xdr:rowOff>28575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19</xdr:row>
          <xdr:rowOff>176213</xdr:rowOff>
        </xdr:from>
        <xdr:to>
          <xdr:col>24</xdr:col>
          <xdr:colOff>38100</xdr:colOff>
          <xdr:row>21</xdr:row>
          <xdr:rowOff>28575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17</xdr:row>
          <xdr:rowOff>176213</xdr:rowOff>
        </xdr:from>
        <xdr:to>
          <xdr:col>33</xdr:col>
          <xdr:colOff>38100</xdr:colOff>
          <xdr:row>19</xdr:row>
          <xdr:rowOff>28575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21</xdr:row>
          <xdr:rowOff>176213</xdr:rowOff>
        </xdr:from>
        <xdr:to>
          <xdr:col>16</xdr:col>
          <xdr:colOff>38100</xdr:colOff>
          <xdr:row>23</xdr:row>
          <xdr:rowOff>28575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23</xdr:row>
          <xdr:rowOff>176213</xdr:rowOff>
        </xdr:from>
        <xdr:to>
          <xdr:col>16</xdr:col>
          <xdr:colOff>38100</xdr:colOff>
          <xdr:row>25</xdr:row>
          <xdr:rowOff>28575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26</xdr:row>
          <xdr:rowOff>176213</xdr:rowOff>
        </xdr:from>
        <xdr:to>
          <xdr:col>17</xdr:col>
          <xdr:colOff>38100</xdr:colOff>
          <xdr:row>28</xdr:row>
          <xdr:rowOff>28575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27</xdr:row>
          <xdr:rowOff>176213</xdr:rowOff>
        </xdr:from>
        <xdr:to>
          <xdr:col>17</xdr:col>
          <xdr:colOff>38100</xdr:colOff>
          <xdr:row>29</xdr:row>
          <xdr:rowOff>28575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28</xdr:row>
          <xdr:rowOff>176213</xdr:rowOff>
        </xdr:from>
        <xdr:to>
          <xdr:col>17</xdr:col>
          <xdr:colOff>38100</xdr:colOff>
          <xdr:row>30</xdr:row>
          <xdr:rowOff>28575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29</xdr:row>
          <xdr:rowOff>176213</xdr:rowOff>
        </xdr:from>
        <xdr:to>
          <xdr:col>17</xdr:col>
          <xdr:colOff>38100</xdr:colOff>
          <xdr:row>31</xdr:row>
          <xdr:rowOff>28575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30</xdr:row>
          <xdr:rowOff>176213</xdr:rowOff>
        </xdr:from>
        <xdr:to>
          <xdr:col>16</xdr:col>
          <xdr:colOff>38100</xdr:colOff>
          <xdr:row>32</xdr:row>
          <xdr:rowOff>28575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25</xdr:row>
          <xdr:rowOff>176213</xdr:rowOff>
        </xdr:from>
        <xdr:to>
          <xdr:col>33</xdr:col>
          <xdr:colOff>38100</xdr:colOff>
          <xdr:row>27</xdr:row>
          <xdr:rowOff>28575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25</xdr:row>
          <xdr:rowOff>176213</xdr:rowOff>
        </xdr:from>
        <xdr:to>
          <xdr:col>36</xdr:col>
          <xdr:colOff>38100</xdr:colOff>
          <xdr:row>27</xdr:row>
          <xdr:rowOff>28575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3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3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3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3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3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3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3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3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3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3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3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54</xdr:row>
          <xdr:rowOff>176213</xdr:rowOff>
        </xdr:from>
        <xdr:to>
          <xdr:col>48</xdr:col>
          <xdr:colOff>57150</xdr:colOff>
          <xdr:row>56</xdr:row>
          <xdr:rowOff>28575</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3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56</xdr:row>
          <xdr:rowOff>176213</xdr:rowOff>
        </xdr:from>
        <xdr:to>
          <xdr:col>48</xdr:col>
          <xdr:colOff>57150</xdr:colOff>
          <xdr:row>58</xdr:row>
          <xdr:rowOff>28575</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3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58</xdr:row>
          <xdr:rowOff>176213</xdr:rowOff>
        </xdr:from>
        <xdr:to>
          <xdr:col>48</xdr:col>
          <xdr:colOff>57150</xdr:colOff>
          <xdr:row>60</xdr:row>
          <xdr:rowOff>28575</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3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35</xdr:row>
          <xdr:rowOff>176213</xdr:rowOff>
        </xdr:from>
        <xdr:to>
          <xdr:col>24</xdr:col>
          <xdr:colOff>47625</xdr:colOff>
          <xdr:row>37</xdr:row>
          <xdr:rowOff>38100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3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35</xdr:row>
          <xdr:rowOff>176213</xdr:rowOff>
        </xdr:from>
        <xdr:to>
          <xdr:col>28</xdr:col>
          <xdr:colOff>47625</xdr:colOff>
          <xdr:row>37</xdr:row>
          <xdr:rowOff>38100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3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37</xdr:row>
          <xdr:rowOff>176213</xdr:rowOff>
        </xdr:from>
        <xdr:to>
          <xdr:col>24</xdr:col>
          <xdr:colOff>47625</xdr:colOff>
          <xdr:row>39</xdr:row>
          <xdr:rowOff>38100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3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37</xdr:row>
          <xdr:rowOff>176213</xdr:rowOff>
        </xdr:from>
        <xdr:to>
          <xdr:col>28</xdr:col>
          <xdr:colOff>47625</xdr:colOff>
          <xdr:row>39</xdr:row>
          <xdr:rowOff>38100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3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41</xdr:row>
          <xdr:rowOff>176213</xdr:rowOff>
        </xdr:from>
        <xdr:to>
          <xdr:col>24</xdr:col>
          <xdr:colOff>47625</xdr:colOff>
          <xdr:row>43</xdr:row>
          <xdr:rowOff>38100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3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41</xdr:row>
          <xdr:rowOff>176213</xdr:rowOff>
        </xdr:from>
        <xdr:to>
          <xdr:col>28</xdr:col>
          <xdr:colOff>47625</xdr:colOff>
          <xdr:row>43</xdr:row>
          <xdr:rowOff>38100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3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43</xdr:row>
          <xdr:rowOff>176213</xdr:rowOff>
        </xdr:from>
        <xdr:to>
          <xdr:col>24</xdr:col>
          <xdr:colOff>47625</xdr:colOff>
          <xdr:row>45</xdr:row>
          <xdr:rowOff>38100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3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43</xdr:row>
          <xdr:rowOff>176213</xdr:rowOff>
        </xdr:from>
        <xdr:to>
          <xdr:col>28</xdr:col>
          <xdr:colOff>47625</xdr:colOff>
          <xdr:row>45</xdr:row>
          <xdr:rowOff>38100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3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38100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3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45</xdr:row>
          <xdr:rowOff>176213</xdr:rowOff>
        </xdr:from>
        <xdr:to>
          <xdr:col>28</xdr:col>
          <xdr:colOff>47625</xdr:colOff>
          <xdr:row>47</xdr:row>
          <xdr:rowOff>38100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3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34</xdr:row>
          <xdr:rowOff>180975</xdr:rowOff>
        </xdr:from>
        <xdr:to>
          <xdr:col>44</xdr:col>
          <xdr:colOff>66675</xdr:colOff>
          <xdr:row>36</xdr:row>
          <xdr:rowOff>38100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3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38100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3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0</xdr:rowOff>
        </xdr:from>
        <xdr:to>
          <xdr:col>44</xdr:col>
          <xdr:colOff>66675</xdr:colOff>
          <xdr:row>38</xdr:row>
          <xdr:rowOff>47625</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3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180975</xdr:rowOff>
        </xdr:from>
        <xdr:to>
          <xdr:col>44</xdr:col>
          <xdr:colOff>66675</xdr:colOff>
          <xdr:row>39</xdr:row>
          <xdr:rowOff>38100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3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38100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3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38100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3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38100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3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38100</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3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38100</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3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45</xdr:row>
          <xdr:rowOff>180975</xdr:rowOff>
        </xdr:from>
        <xdr:to>
          <xdr:col>44</xdr:col>
          <xdr:colOff>66675</xdr:colOff>
          <xdr:row>47</xdr:row>
          <xdr:rowOff>38100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3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38100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3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47</xdr:row>
          <xdr:rowOff>176213</xdr:rowOff>
        </xdr:from>
        <xdr:to>
          <xdr:col>24</xdr:col>
          <xdr:colOff>47625</xdr:colOff>
          <xdr:row>49</xdr:row>
          <xdr:rowOff>38100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3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39</xdr:row>
          <xdr:rowOff>176213</xdr:rowOff>
        </xdr:from>
        <xdr:to>
          <xdr:col>24</xdr:col>
          <xdr:colOff>47625</xdr:colOff>
          <xdr:row>41</xdr:row>
          <xdr:rowOff>38100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3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39</xdr:row>
          <xdr:rowOff>176213</xdr:rowOff>
        </xdr:from>
        <xdr:to>
          <xdr:col>28</xdr:col>
          <xdr:colOff>47625</xdr:colOff>
          <xdr:row>41</xdr:row>
          <xdr:rowOff>38100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3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38</xdr:row>
          <xdr:rowOff>180975</xdr:rowOff>
        </xdr:from>
        <xdr:to>
          <xdr:col>44</xdr:col>
          <xdr:colOff>66675</xdr:colOff>
          <xdr:row>40</xdr:row>
          <xdr:rowOff>38100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3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38100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3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xdr:row>
          <xdr:rowOff>342900</xdr:rowOff>
        </xdr:from>
        <xdr:to>
          <xdr:col>16</xdr:col>
          <xdr:colOff>19050</xdr:colOff>
          <xdr:row>4</xdr:row>
          <xdr:rowOff>28575</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2</xdr:row>
          <xdr:rowOff>342900</xdr:rowOff>
        </xdr:from>
        <xdr:to>
          <xdr:col>30</xdr:col>
          <xdr:colOff>19050</xdr:colOff>
          <xdr:row>4</xdr:row>
          <xdr:rowOff>28575</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3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xdr:row>
          <xdr:rowOff>171450</xdr:rowOff>
        </xdr:from>
        <xdr:to>
          <xdr:col>16</xdr:col>
          <xdr:colOff>19050</xdr:colOff>
          <xdr:row>6</xdr:row>
          <xdr:rowOff>19050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03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100013</xdr:colOff>
          <xdr:row>4</xdr:row>
          <xdr:rowOff>171450</xdr:rowOff>
        </xdr:from>
        <xdr:to>
          <xdr:col>23</xdr:col>
          <xdr:colOff>9525</xdr:colOff>
          <xdr:row>6</xdr:row>
          <xdr:rowOff>19050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03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100013</xdr:colOff>
          <xdr:row>4</xdr:row>
          <xdr:rowOff>166688</xdr:rowOff>
        </xdr:from>
        <xdr:to>
          <xdr:col>34</xdr:col>
          <xdr:colOff>9525</xdr:colOff>
          <xdr:row>6</xdr:row>
          <xdr:rowOff>19050</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3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xdr:row>
          <xdr:rowOff>176213</xdr:rowOff>
        </xdr:from>
        <xdr:to>
          <xdr:col>16</xdr:col>
          <xdr:colOff>19050</xdr:colOff>
          <xdr:row>7</xdr:row>
          <xdr:rowOff>28575</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3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5</xdr:row>
          <xdr:rowOff>171450</xdr:rowOff>
        </xdr:from>
        <xdr:to>
          <xdr:col>21</xdr:col>
          <xdr:colOff>9525</xdr:colOff>
          <xdr:row>7</xdr:row>
          <xdr:rowOff>19050</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3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100013</xdr:colOff>
          <xdr:row>5</xdr:row>
          <xdr:rowOff>171450</xdr:rowOff>
        </xdr:from>
        <xdr:to>
          <xdr:col>26</xdr:col>
          <xdr:colOff>9525</xdr:colOff>
          <xdr:row>7</xdr:row>
          <xdr:rowOff>19050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3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100013</xdr:colOff>
          <xdr:row>5</xdr:row>
          <xdr:rowOff>166688</xdr:rowOff>
        </xdr:from>
        <xdr:to>
          <xdr:col>31</xdr:col>
          <xdr:colOff>9525</xdr:colOff>
          <xdr:row>7</xdr:row>
          <xdr:rowOff>19050</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3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100013</xdr:colOff>
          <xdr:row>5</xdr:row>
          <xdr:rowOff>171450</xdr:rowOff>
        </xdr:from>
        <xdr:to>
          <xdr:col>37</xdr:col>
          <xdr:colOff>9525</xdr:colOff>
          <xdr:row>7</xdr:row>
          <xdr:rowOff>19050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3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5</xdr:row>
          <xdr:rowOff>171450</xdr:rowOff>
        </xdr:from>
        <xdr:to>
          <xdr:col>42</xdr:col>
          <xdr:colOff>19050</xdr:colOff>
          <xdr:row>7</xdr:row>
          <xdr:rowOff>19050</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3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xdr:row>
          <xdr:rowOff>176213</xdr:rowOff>
        </xdr:from>
        <xdr:to>
          <xdr:col>16</xdr:col>
          <xdr:colOff>19050</xdr:colOff>
          <xdr:row>8</xdr:row>
          <xdr:rowOff>28575</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3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21" Type="http://schemas.openxmlformats.org/officeDocument/2006/relationships/ctrlProp" Target="../ctrlProps/ctrlProp27.xml"/><Relationship Id="rId34" Type="http://schemas.openxmlformats.org/officeDocument/2006/relationships/ctrlProp" Target="../ctrlProps/ctrlProp40.xml"/><Relationship Id="rId42" Type="http://schemas.openxmlformats.org/officeDocument/2006/relationships/ctrlProp" Target="../ctrlProps/ctrlProp48.xml"/><Relationship Id="rId47" Type="http://schemas.openxmlformats.org/officeDocument/2006/relationships/ctrlProp" Target="../ctrlProps/ctrlProp53.xml"/><Relationship Id="rId50" Type="http://schemas.openxmlformats.org/officeDocument/2006/relationships/ctrlProp" Target="../ctrlProps/ctrlProp56.xml"/><Relationship Id="rId55" Type="http://schemas.openxmlformats.org/officeDocument/2006/relationships/ctrlProp" Target="../ctrlProps/ctrlProp61.xml"/><Relationship Id="rId63" Type="http://schemas.openxmlformats.org/officeDocument/2006/relationships/ctrlProp" Target="../ctrlProps/ctrlProp69.xml"/><Relationship Id="rId68" Type="http://schemas.openxmlformats.org/officeDocument/2006/relationships/ctrlProp" Target="../ctrlProps/ctrlProp74.xml"/><Relationship Id="rId76" Type="http://schemas.openxmlformats.org/officeDocument/2006/relationships/comments" Target="../comments1.xml"/><Relationship Id="rId7" Type="http://schemas.openxmlformats.org/officeDocument/2006/relationships/ctrlProp" Target="../ctrlProps/ctrlProp13.xml"/><Relationship Id="rId71" Type="http://schemas.openxmlformats.org/officeDocument/2006/relationships/ctrlProp" Target="../ctrlProps/ctrlProp77.xml"/><Relationship Id="rId2" Type="http://schemas.openxmlformats.org/officeDocument/2006/relationships/drawing" Target="../drawings/drawing2.xml"/><Relationship Id="rId16" Type="http://schemas.openxmlformats.org/officeDocument/2006/relationships/ctrlProp" Target="../ctrlProps/ctrlProp22.xml"/><Relationship Id="rId29" Type="http://schemas.openxmlformats.org/officeDocument/2006/relationships/ctrlProp" Target="../ctrlProps/ctrlProp35.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40" Type="http://schemas.openxmlformats.org/officeDocument/2006/relationships/ctrlProp" Target="../ctrlProps/ctrlProp46.xml"/><Relationship Id="rId45" Type="http://schemas.openxmlformats.org/officeDocument/2006/relationships/ctrlProp" Target="../ctrlProps/ctrlProp51.xml"/><Relationship Id="rId53" Type="http://schemas.openxmlformats.org/officeDocument/2006/relationships/ctrlProp" Target="../ctrlProps/ctrlProp59.xml"/><Relationship Id="rId58" Type="http://schemas.openxmlformats.org/officeDocument/2006/relationships/ctrlProp" Target="../ctrlProps/ctrlProp64.xml"/><Relationship Id="rId66" Type="http://schemas.openxmlformats.org/officeDocument/2006/relationships/ctrlProp" Target="../ctrlProps/ctrlProp72.xml"/><Relationship Id="rId74" Type="http://schemas.openxmlformats.org/officeDocument/2006/relationships/ctrlProp" Target="../ctrlProps/ctrlProp80.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49" Type="http://schemas.openxmlformats.org/officeDocument/2006/relationships/ctrlProp" Target="../ctrlProps/ctrlProp55.xml"/><Relationship Id="rId57" Type="http://schemas.openxmlformats.org/officeDocument/2006/relationships/ctrlProp" Target="../ctrlProps/ctrlProp63.xml"/><Relationship Id="rId61" Type="http://schemas.openxmlformats.org/officeDocument/2006/relationships/ctrlProp" Target="../ctrlProps/ctrlProp67.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4" Type="http://schemas.openxmlformats.org/officeDocument/2006/relationships/ctrlProp" Target="../ctrlProps/ctrlProp50.xml"/><Relationship Id="rId52" Type="http://schemas.openxmlformats.org/officeDocument/2006/relationships/ctrlProp" Target="../ctrlProps/ctrlProp58.xml"/><Relationship Id="rId60" Type="http://schemas.openxmlformats.org/officeDocument/2006/relationships/ctrlProp" Target="../ctrlProps/ctrlProp66.xml"/><Relationship Id="rId65" Type="http://schemas.openxmlformats.org/officeDocument/2006/relationships/ctrlProp" Target="../ctrlProps/ctrlProp71.xml"/><Relationship Id="rId73" Type="http://schemas.openxmlformats.org/officeDocument/2006/relationships/ctrlProp" Target="../ctrlProps/ctrlProp79.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 Id="rId43" Type="http://schemas.openxmlformats.org/officeDocument/2006/relationships/ctrlProp" Target="../ctrlProps/ctrlProp49.xml"/><Relationship Id="rId48" Type="http://schemas.openxmlformats.org/officeDocument/2006/relationships/ctrlProp" Target="../ctrlProps/ctrlProp54.xml"/><Relationship Id="rId56" Type="http://schemas.openxmlformats.org/officeDocument/2006/relationships/ctrlProp" Target="../ctrlProps/ctrlProp62.xml"/><Relationship Id="rId64" Type="http://schemas.openxmlformats.org/officeDocument/2006/relationships/ctrlProp" Target="../ctrlProps/ctrlProp70.xml"/><Relationship Id="rId69" Type="http://schemas.openxmlformats.org/officeDocument/2006/relationships/ctrlProp" Target="../ctrlProps/ctrlProp75.xml"/><Relationship Id="rId8" Type="http://schemas.openxmlformats.org/officeDocument/2006/relationships/ctrlProp" Target="../ctrlProps/ctrlProp14.xml"/><Relationship Id="rId51" Type="http://schemas.openxmlformats.org/officeDocument/2006/relationships/ctrlProp" Target="../ctrlProps/ctrlProp57.xml"/><Relationship Id="rId72" Type="http://schemas.openxmlformats.org/officeDocument/2006/relationships/ctrlProp" Target="../ctrlProps/ctrlProp78.xml"/><Relationship Id="rId3" Type="http://schemas.openxmlformats.org/officeDocument/2006/relationships/vmlDrawing" Target="../drawings/vmlDrawing2.v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46" Type="http://schemas.openxmlformats.org/officeDocument/2006/relationships/ctrlProp" Target="../ctrlProps/ctrlProp52.xml"/><Relationship Id="rId59" Type="http://schemas.openxmlformats.org/officeDocument/2006/relationships/ctrlProp" Target="../ctrlProps/ctrlProp65.xml"/><Relationship Id="rId67" Type="http://schemas.openxmlformats.org/officeDocument/2006/relationships/ctrlProp" Target="../ctrlProps/ctrlProp73.xml"/><Relationship Id="rId20" Type="http://schemas.openxmlformats.org/officeDocument/2006/relationships/ctrlProp" Target="../ctrlProps/ctrlProp26.xml"/><Relationship Id="rId41" Type="http://schemas.openxmlformats.org/officeDocument/2006/relationships/ctrlProp" Target="../ctrlProps/ctrlProp47.xml"/><Relationship Id="rId54" Type="http://schemas.openxmlformats.org/officeDocument/2006/relationships/ctrlProp" Target="../ctrlProps/ctrlProp60.xml"/><Relationship Id="rId62" Type="http://schemas.openxmlformats.org/officeDocument/2006/relationships/ctrlProp" Target="../ctrlProps/ctrlProp68.xml"/><Relationship Id="rId70" Type="http://schemas.openxmlformats.org/officeDocument/2006/relationships/ctrlProp" Target="../ctrlProps/ctrlProp76.xml"/><Relationship Id="rId75" Type="http://schemas.openxmlformats.org/officeDocument/2006/relationships/ctrlProp" Target="../ctrlProps/ctrlProp81.xml"/><Relationship Id="rId1" Type="http://schemas.openxmlformats.org/officeDocument/2006/relationships/printerSettings" Target="../printerSettings/printerSettings2.bin"/><Relationship Id="rId6"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1.xml"/><Relationship Id="rId18" Type="http://schemas.openxmlformats.org/officeDocument/2006/relationships/ctrlProp" Target="../ctrlProps/ctrlProp96.xml"/><Relationship Id="rId26" Type="http://schemas.openxmlformats.org/officeDocument/2006/relationships/ctrlProp" Target="../ctrlProps/ctrlProp104.xml"/><Relationship Id="rId39" Type="http://schemas.openxmlformats.org/officeDocument/2006/relationships/ctrlProp" Target="../ctrlProps/ctrlProp117.xml"/><Relationship Id="rId21" Type="http://schemas.openxmlformats.org/officeDocument/2006/relationships/ctrlProp" Target="../ctrlProps/ctrlProp99.xml"/><Relationship Id="rId34" Type="http://schemas.openxmlformats.org/officeDocument/2006/relationships/ctrlProp" Target="../ctrlProps/ctrlProp112.xml"/><Relationship Id="rId42" Type="http://schemas.openxmlformats.org/officeDocument/2006/relationships/ctrlProp" Target="../ctrlProps/ctrlProp120.xml"/><Relationship Id="rId47" Type="http://schemas.openxmlformats.org/officeDocument/2006/relationships/ctrlProp" Target="../ctrlProps/ctrlProp125.xml"/><Relationship Id="rId50" Type="http://schemas.openxmlformats.org/officeDocument/2006/relationships/ctrlProp" Target="../ctrlProps/ctrlProp128.xml"/><Relationship Id="rId55" Type="http://schemas.openxmlformats.org/officeDocument/2006/relationships/ctrlProp" Target="../ctrlProps/ctrlProp133.xml"/><Relationship Id="rId7" Type="http://schemas.openxmlformats.org/officeDocument/2006/relationships/ctrlProp" Target="../ctrlProps/ctrlProp85.xml"/><Relationship Id="rId2" Type="http://schemas.openxmlformats.org/officeDocument/2006/relationships/drawing" Target="../drawings/drawing3.xml"/><Relationship Id="rId16" Type="http://schemas.openxmlformats.org/officeDocument/2006/relationships/ctrlProp" Target="../ctrlProps/ctrlProp94.xml"/><Relationship Id="rId20" Type="http://schemas.openxmlformats.org/officeDocument/2006/relationships/ctrlProp" Target="../ctrlProps/ctrlProp98.xml"/><Relationship Id="rId29" Type="http://schemas.openxmlformats.org/officeDocument/2006/relationships/ctrlProp" Target="../ctrlProps/ctrlProp107.xml"/><Relationship Id="rId41" Type="http://schemas.openxmlformats.org/officeDocument/2006/relationships/ctrlProp" Target="../ctrlProps/ctrlProp119.xml"/><Relationship Id="rId54" Type="http://schemas.openxmlformats.org/officeDocument/2006/relationships/ctrlProp" Target="../ctrlProps/ctrlProp132.xml"/><Relationship Id="rId1" Type="http://schemas.openxmlformats.org/officeDocument/2006/relationships/printerSettings" Target="../printerSettings/printerSettings3.bin"/><Relationship Id="rId6" Type="http://schemas.openxmlformats.org/officeDocument/2006/relationships/ctrlProp" Target="../ctrlProps/ctrlProp84.xml"/><Relationship Id="rId11" Type="http://schemas.openxmlformats.org/officeDocument/2006/relationships/ctrlProp" Target="../ctrlProps/ctrlProp89.xml"/><Relationship Id="rId24" Type="http://schemas.openxmlformats.org/officeDocument/2006/relationships/ctrlProp" Target="../ctrlProps/ctrlProp102.xml"/><Relationship Id="rId32" Type="http://schemas.openxmlformats.org/officeDocument/2006/relationships/ctrlProp" Target="../ctrlProps/ctrlProp110.xml"/><Relationship Id="rId37" Type="http://schemas.openxmlformats.org/officeDocument/2006/relationships/ctrlProp" Target="../ctrlProps/ctrlProp115.xml"/><Relationship Id="rId40" Type="http://schemas.openxmlformats.org/officeDocument/2006/relationships/ctrlProp" Target="../ctrlProps/ctrlProp118.xml"/><Relationship Id="rId45" Type="http://schemas.openxmlformats.org/officeDocument/2006/relationships/ctrlProp" Target="../ctrlProps/ctrlProp123.xml"/><Relationship Id="rId53" Type="http://schemas.openxmlformats.org/officeDocument/2006/relationships/ctrlProp" Target="../ctrlProps/ctrlProp131.xml"/><Relationship Id="rId58" Type="http://schemas.openxmlformats.org/officeDocument/2006/relationships/ctrlProp" Target="../ctrlProps/ctrlProp136.xml"/><Relationship Id="rId5" Type="http://schemas.openxmlformats.org/officeDocument/2006/relationships/ctrlProp" Target="../ctrlProps/ctrlProp83.xml"/><Relationship Id="rId15" Type="http://schemas.openxmlformats.org/officeDocument/2006/relationships/ctrlProp" Target="../ctrlProps/ctrlProp93.xml"/><Relationship Id="rId23" Type="http://schemas.openxmlformats.org/officeDocument/2006/relationships/ctrlProp" Target="../ctrlProps/ctrlProp101.xml"/><Relationship Id="rId28" Type="http://schemas.openxmlformats.org/officeDocument/2006/relationships/ctrlProp" Target="../ctrlProps/ctrlProp106.xml"/><Relationship Id="rId36" Type="http://schemas.openxmlformats.org/officeDocument/2006/relationships/ctrlProp" Target="../ctrlProps/ctrlProp114.xml"/><Relationship Id="rId49" Type="http://schemas.openxmlformats.org/officeDocument/2006/relationships/ctrlProp" Target="../ctrlProps/ctrlProp127.xml"/><Relationship Id="rId57" Type="http://schemas.openxmlformats.org/officeDocument/2006/relationships/ctrlProp" Target="../ctrlProps/ctrlProp135.xml"/><Relationship Id="rId61" Type="http://schemas.openxmlformats.org/officeDocument/2006/relationships/comments" Target="../comments2.xml"/><Relationship Id="rId10" Type="http://schemas.openxmlformats.org/officeDocument/2006/relationships/ctrlProp" Target="../ctrlProps/ctrlProp88.xml"/><Relationship Id="rId19" Type="http://schemas.openxmlformats.org/officeDocument/2006/relationships/ctrlProp" Target="../ctrlProps/ctrlProp97.xml"/><Relationship Id="rId31" Type="http://schemas.openxmlformats.org/officeDocument/2006/relationships/ctrlProp" Target="../ctrlProps/ctrlProp109.xml"/><Relationship Id="rId44" Type="http://schemas.openxmlformats.org/officeDocument/2006/relationships/ctrlProp" Target="../ctrlProps/ctrlProp122.xml"/><Relationship Id="rId52" Type="http://schemas.openxmlformats.org/officeDocument/2006/relationships/ctrlProp" Target="../ctrlProps/ctrlProp130.xml"/><Relationship Id="rId60" Type="http://schemas.openxmlformats.org/officeDocument/2006/relationships/ctrlProp" Target="../ctrlProps/ctrlProp138.xml"/><Relationship Id="rId4" Type="http://schemas.openxmlformats.org/officeDocument/2006/relationships/ctrlProp" Target="../ctrlProps/ctrlProp82.xml"/><Relationship Id="rId9" Type="http://schemas.openxmlformats.org/officeDocument/2006/relationships/ctrlProp" Target="../ctrlProps/ctrlProp87.xml"/><Relationship Id="rId14" Type="http://schemas.openxmlformats.org/officeDocument/2006/relationships/ctrlProp" Target="../ctrlProps/ctrlProp92.xml"/><Relationship Id="rId22" Type="http://schemas.openxmlformats.org/officeDocument/2006/relationships/ctrlProp" Target="../ctrlProps/ctrlProp100.xml"/><Relationship Id="rId27" Type="http://schemas.openxmlformats.org/officeDocument/2006/relationships/ctrlProp" Target="../ctrlProps/ctrlProp105.xml"/><Relationship Id="rId30" Type="http://schemas.openxmlformats.org/officeDocument/2006/relationships/ctrlProp" Target="../ctrlProps/ctrlProp108.xml"/><Relationship Id="rId35" Type="http://schemas.openxmlformats.org/officeDocument/2006/relationships/ctrlProp" Target="../ctrlProps/ctrlProp113.xml"/><Relationship Id="rId43" Type="http://schemas.openxmlformats.org/officeDocument/2006/relationships/ctrlProp" Target="../ctrlProps/ctrlProp121.xml"/><Relationship Id="rId48" Type="http://schemas.openxmlformats.org/officeDocument/2006/relationships/ctrlProp" Target="../ctrlProps/ctrlProp126.xml"/><Relationship Id="rId56" Type="http://schemas.openxmlformats.org/officeDocument/2006/relationships/ctrlProp" Target="../ctrlProps/ctrlProp134.xml"/><Relationship Id="rId8" Type="http://schemas.openxmlformats.org/officeDocument/2006/relationships/ctrlProp" Target="../ctrlProps/ctrlProp86.xml"/><Relationship Id="rId51" Type="http://schemas.openxmlformats.org/officeDocument/2006/relationships/ctrlProp" Target="../ctrlProps/ctrlProp129.xml"/><Relationship Id="rId3" Type="http://schemas.openxmlformats.org/officeDocument/2006/relationships/vmlDrawing" Target="../drawings/vmlDrawing3.vml"/><Relationship Id="rId12" Type="http://schemas.openxmlformats.org/officeDocument/2006/relationships/ctrlProp" Target="../ctrlProps/ctrlProp90.xml"/><Relationship Id="rId17" Type="http://schemas.openxmlformats.org/officeDocument/2006/relationships/ctrlProp" Target="../ctrlProps/ctrlProp95.xml"/><Relationship Id="rId25" Type="http://schemas.openxmlformats.org/officeDocument/2006/relationships/ctrlProp" Target="../ctrlProps/ctrlProp103.xml"/><Relationship Id="rId33" Type="http://schemas.openxmlformats.org/officeDocument/2006/relationships/ctrlProp" Target="../ctrlProps/ctrlProp111.xml"/><Relationship Id="rId38" Type="http://schemas.openxmlformats.org/officeDocument/2006/relationships/ctrlProp" Target="../ctrlProps/ctrlProp116.xml"/><Relationship Id="rId46" Type="http://schemas.openxmlformats.org/officeDocument/2006/relationships/ctrlProp" Target="../ctrlProps/ctrlProp124.xml"/><Relationship Id="rId59" Type="http://schemas.openxmlformats.org/officeDocument/2006/relationships/ctrlProp" Target="../ctrlProps/ctrlProp13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9" Type="http://schemas.openxmlformats.org/officeDocument/2006/relationships/ctrlProp" Target="../ctrlProps/ctrlProp174.xml"/><Relationship Id="rId21" Type="http://schemas.openxmlformats.org/officeDocument/2006/relationships/ctrlProp" Target="../ctrlProps/ctrlProp156.xml"/><Relationship Id="rId34" Type="http://schemas.openxmlformats.org/officeDocument/2006/relationships/ctrlProp" Target="../ctrlProps/ctrlProp169.xml"/><Relationship Id="rId42" Type="http://schemas.openxmlformats.org/officeDocument/2006/relationships/ctrlProp" Target="../ctrlProps/ctrlProp177.xml"/><Relationship Id="rId47" Type="http://schemas.openxmlformats.org/officeDocument/2006/relationships/ctrlProp" Target="../ctrlProps/ctrlProp182.xml"/><Relationship Id="rId50" Type="http://schemas.openxmlformats.org/officeDocument/2006/relationships/ctrlProp" Target="../ctrlProps/ctrlProp185.xml"/><Relationship Id="rId55" Type="http://schemas.openxmlformats.org/officeDocument/2006/relationships/ctrlProp" Target="../ctrlProps/ctrlProp190.xml"/><Relationship Id="rId63" Type="http://schemas.openxmlformats.org/officeDocument/2006/relationships/ctrlProp" Target="../ctrlProps/ctrlProp198.xml"/><Relationship Id="rId68" Type="http://schemas.openxmlformats.org/officeDocument/2006/relationships/ctrlProp" Target="../ctrlProps/ctrlProp203.xml"/><Relationship Id="rId76" Type="http://schemas.openxmlformats.org/officeDocument/2006/relationships/ctrlProp" Target="../ctrlProps/ctrlProp211.xml"/><Relationship Id="rId84" Type="http://schemas.openxmlformats.org/officeDocument/2006/relationships/ctrlProp" Target="../ctrlProps/ctrlProp219.xml"/><Relationship Id="rId7" Type="http://schemas.openxmlformats.org/officeDocument/2006/relationships/ctrlProp" Target="../ctrlProps/ctrlProp142.xml"/><Relationship Id="rId71" Type="http://schemas.openxmlformats.org/officeDocument/2006/relationships/ctrlProp" Target="../ctrlProps/ctrlProp206.xml"/><Relationship Id="rId2" Type="http://schemas.openxmlformats.org/officeDocument/2006/relationships/drawing" Target="../drawings/drawing4.xml"/><Relationship Id="rId16" Type="http://schemas.openxmlformats.org/officeDocument/2006/relationships/ctrlProp" Target="../ctrlProps/ctrlProp151.xml"/><Relationship Id="rId29" Type="http://schemas.openxmlformats.org/officeDocument/2006/relationships/ctrlProp" Target="../ctrlProps/ctrlProp164.xml"/><Relationship Id="rId11" Type="http://schemas.openxmlformats.org/officeDocument/2006/relationships/ctrlProp" Target="../ctrlProps/ctrlProp146.xml"/><Relationship Id="rId24" Type="http://schemas.openxmlformats.org/officeDocument/2006/relationships/ctrlProp" Target="../ctrlProps/ctrlProp159.xml"/><Relationship Id="rId32" Type="http://schemas.openxmlformats.org/officeDocument/2006/relationships/ctrlProp" Target="../ctrlProps/ctrlProp167.xml"/><Relationship Id="rId37" Type="http://schemas.openxmlformats.org/officeDocument/2006/relationships/ctrlProp" Target="../ctrlProps/ctrlProp172.xml"/><Relationship Id="rId40" Type="http://schemas.openxmlformats.org/officeDocument/2006/relationships/ctrlProp" Target="../ctrlProps/ctrlProp175.xml"/><Relationship Id="rId45" Type="http://schemas.openxmlformats.org/officeDocument/2006/relationships/ctrlProp" Target="../ctrlProps/ctrlProp180.xml"/><Relationship Id="rId53" Type="http://schemas.openxmlformats.org/officeDocument/2006/relationships/ctrlProp" Target="../ctrlProps/ctrlProp188.xml"/><Relationship Id="rId58" Type="http://schemas.openxmlformats.org/officeDocument/2006/relationships/ctrlProp" Target="../ctrlProps/ctrlProp193.xml"/><Relationship Id="rId66" Type="http://schemas.openxmlformats.org/officeDocument/2006/relationships/ctrlProp" Target="../ctrlProps/ctrlProp201.xml"/><Relationship Id="rId74" Type="http://schemas.openxmlformats.org/officeDocument/2006/relationships/ctrlProp" Target="../ctrlProps/ctrlProp209.xml"/><Relationship Id="rId79" Type="http://schemas.openxmlformats.org/officeDocument/2006/relationships/ctrlProp" Target="../ctrlProps/ctrlProp214.xml"/><Relationship Id="rId5" Type="http://schemas.openxmlformats.org/officeDocument/2006/relationships/ctrlProp" Target="../ctrlProps/ctrlProp140.xml"/><Relationship Id="rId61" Type="http://schemas.openxmlformats.org/officeDocument/2006/relationships/ctrlProp" Target="../ctrlProps/ctrlProp196.xml"/><Relationship Id="rId82" Type="http://schemas.openxmlformats.org/officeDocument/2006/relationships/ctrlProp" Target="../ctrlProps/ctrlProp217.xml"/><Relationship Id="rId19" Type="http://schemas.openxmlformats.org/officeDocument/2006/relationships/ctrlProp" Target="../ctrlProps/ctrlProp154.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 Id="rId35" Type="http://schemas.openxmlformats.org/officeDocument/2006/relationships/ctrlProp" Target="../ctrlProps/ctrlProp170.xml"/><Relationship Id="rId43" Type="http://schemas.openxmlformats.org/officeDocument/2006/relationships/ctrlProp" Target="../ctrlProps/ctrlProp178.xml"/><Relationship Id="rId48" Type="http://schemas.openxmlformats.org/officeDocument/2006/relationships/ctrlProp" Target="../ctrlProps/ctrlProp183.xml"/><Relationship Id="rId56" Type="http://schemas.openxmlformats.org/officeDocument/2006/relationships/ctrlProp" Target="../ctrlProps/ctrlProp191.xml"/><Relationship Id="rId64" Type="http://schemas.openxmlformats.org/officeDocument/2006/relationships/ctrlProp" Target="../ctrlProps/ctrlProp199.xml"/><Relationship Id="rId69" Type="http://schemas.openxmlformats.org/officeDocument/2006/relationships/ctrlProp" Target="../ctrlProps/ctrlProp204.xml"/><Relationship Id="rId77" Type="http://schemas.openxmlformats.org/officeDocument/2006/relationships/ctrlProp" Target="../ctrlProps/ctrlProp212.xml"/><Relationship Id="rId8" Type="http://schemas.openxmlformats.org/officeDocument/2006/relationships/ctrlProp" Target="../ctrlProps/ctrlProp143.xml"/><Relationship Id="rId51" Type="http://schemas.openxmlformats.org/officeDocument/2006/relationships/ctrlProp" Target="../ctrlProps/ctrlProp186.xml"/><Relationship Id="rId72" Type="http://schemas.openxmlformats.org/officeDocument/2006/relationships/ctrlProp" Target="../ctrlProps/ctrlProp207.xml"/><Relationship Id="rId80" Type="http://schemas.openxmlformats.org/officeDocument/2006/relationships/ctrlProp" Target="../ctrlProps/ctrlProp215.xml"/><Relationship Id="rId85" Type="http://schemas.openxmlformats.org/officeDocument/2006/relationships/comments" Target="../comments3.xml"/><Relationship Id="rId3" Type="http://schemas.openxmlformats.org/officeDocument/2006/relationships/vmlDrawing" Target="../drawings/vmlDrawing4.v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33" Type="http://schemas.openxmlformats.org/officeDocument/2006/relationships/ctrlProp" Target="../ctrlProps/ctrlProp168.xml"/><Relationship Id="rId38" Type="http://schemas.openxmlformats.org/officeDocument/2006/relationships/ctrlProp" Target="../ctrlProps/ctrlProp173.xml"/><Relationship Id="rId46" Type="http://schemas.openxmlformats.org/officeDocument/2006/relationships/ctrlProp" Target="../ctrlProps/ctrlProp181.xml"/><Relationship Id="rId59" Type="http://schemas.openxmlformats.org/officeDocument/2006/relationships/ctrlProp" Target="../ctrlProps/ctrlProp194.xml"/><Relationship Id="rId67" Type="http://schemas.openxmlformats.org/officeDocument/2006/relationships/ctrlProp" Target="../ctrlProps/ctrlProp202.xml"/><Relationship Id="rId20" Type="http://schemas.openxmlformats.org/officeDocument/2006/relationships/ctrlProp" Target="../ctrlProps/ctrlProp155.xml"/><Relationship Id="rId41" Type="http://schemas.openxmlformats.org/officeDocument/2006/relationships/ctrlProp" Target="../ctrlProps/ctrlProp176.xml"/><Relationship Id="rId54" Type="http://schemas.openxmlformats.org/officeDocument/2006/relationships/ctrlProp" Target="../ctrlProps/ctrlProp189.xml"/><Relationship Id="rId62" Type="http://schemas.openxmlformats.org/officeDocument/2006/relationships/ctrlProp" Target="../ctrlProps/ctrlProp197.xml"/><Relationship Id="rId70" Type="http://schemas.openxmlformats.org/officeDocument/2006/relationships/ctrlProp" Target="../ctrlProps/ctrlProp205.xml"/><Relationship Id="rId75" Type="http://schemas.openxmlformats.org/officeDocument/2006/relationships/ctrlProp" Target="../ctrlProps/ctrlProp210.xml"/><Relationship Id="rId83" Type="http://schemas.openxmlformats.org/officeDocument/2006/relationships/ctrlProp" Target="../ctrlProps/ctrlProp218.xml"/><Relationship Id="rId1" Type="http://schemas.openxmlformats.org/officeDocument/2006/relationships/printerSettings" Target="../printerSettings/printerSettings4.bin"/><Relationship Id="rId6" Type="http://schemas.openxmlformats.org/officeDocument/2006/relationships/ctrlProp" Target="../ctrlProps/ctrlProp141.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36" Type="http://schemas.openxmlformats.org/officeDocument/2006/relationships/ctrlProp" Target="../ctrlProps/ctrlProp171.xml"/><Relationship Id="rId49" Type="http://schemas.openxmlformats.org/officeDocument/2006/relationships/ctrlProp" Target="../ctrlProps/ctrlProp184.xml"/><Relationship Id="rId57" Type="http://schemas.openxmlformats.org/officeDocument/2006/relationships/ctrlProp" Target="../ctrlProps/ctrlProp192.xml"/><Relationship Id="rId10" Type="http://schemas.openxmlformats.org/officeDocument/2006/relationships/ctrlProp" Target="../ctrlProps/ctrlProp145.xml"/><Relationship Id="rId31" Type="http://schemas.openxmlformats.org/officeDocument/2006/relationships/ctrlProp" Target="../ctrlProps/ctrlProp166.xml"/><Relationship Id="rId44" Type="http://schemas.openxmlformats.org/officeDocument/2006/relationships/ctrlProp" Target="../ctrlProps/ctrlProp179.xml"/><Relationship Id="rId52" Type="http://schemas.openxmlformats.org/officeDocument/2006/relationships/ctrlProp" Target="../ctrlProps/ctrlProp187.xml"/><Relationship Id="rId60" Type="http://schemas.openxmlformats.org/officeDocument/2006/relationships/ctrlProp" Target="../ctrlProps/ctrlProp195.xml"/><Relationship Id="rId65" Type="http://schemas.openxmlformats.org/officeDocument/2006/relationships/ctrlProp" Target="../ctrlProps/ctrlProp200.xml"/><Relationship Id="rId73" Type="http://schemas.openxmlformats.org/officeDocument/2006/relationships/ctrlProp" Target="../ctrlProps/ctrlProp208.xml"/><Relationship Id="rId78" Type="http://schemas.openxmlformats.org/officeDocument/2006/relationships/ctrlProp" Target="../ctrlProps/ctrlProp213.xml"/><Relationship Id="rId81" Type="http://schemas.openxmlformats.org/officeDocument/2006/relationships/ctrlProp" Target="../ctrlProps/ctrlProp21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DA1A-F513-4A6B-AC48-6622E9F92BF5}">
  <sheetPr>
    <pageSetUpPr fitToPage="1"/>
  </sheetPr>
  <dimension ref="A1:BK64"/>
  <sheetViews>
    <sheetView tabSelected="1" view="pageBreakPreview" zoomScaleNormal="100" zoomScaleSheetLayoutView="100" workbookViewId="0">
      <selection activeCell="AV5" sqref="AV5:AW5"/>
    </sheetView>
  </sheetViews>
  <sheetFormatPr defaultColWidth="8.4375" defaultRowHeight="12.75"/>
  <cols>
    <col min="1" max="58" width="1.875" style="4" customWidth="1"/>
    <col min="59" max="59" width="1.8125" style="3" customWidth="1"/>
    <col min="60" max="60" width="4.6875" style="211" hidden="1" customWidth="1"/>
    <col min="61" max="61" width="4.6875" style="139" hidden="1" customWidth="1"/>
    <col min="62" max="62" width="11.5625" style="3" bestFit="1" customWidth="1"/>
    <col min="63" max="243" width="8.4375" style="3"/>
    <col min="244" max="244" width="4.3125" style="3" customWidth="1"/>
    <col min="245" max="250" width="8.4375" style="3"/>
    <col min="251" max="251" width="8.6875" style="3" customWidth="1"/>
    <col min="252" max="499" width="8.4375" style="3"/>
    <col min="500" max="500" width="4.3125" style="3" customWidth="1"/>
    <col min="501" max="506" width="8.4375" style="3"/>
    <col min="507" max="507" width="8.6875" style="3" customWidth="1"/>
    <col min="508" max="755" width="8.4375" style="3"/>
    <col min="756" max="756" width="4.3125" style="3" customWidth="1"/>
    <col min="757" max="762" width="8.4375" style="3"/>
    <col min="763" max="763" width="8.6875" style="3" customWidth="1"/>
    <col min="764" max="1011" width="8.4375" style="3"/>
    <col min="1012" max="1012" width="4.3125" style="3" customWidth="1"/>
    <col min="1013" max="1018" width="8.4375" style="3"/>
    <col min="1019" max="1019" width="8.6875" style="3" customWidth="1"/>
    <col min="1020" max="1267" width="8.4375" style="3"/>
    <col min="1268" max="1268" width="4.3125" style="3" customWidth="1"/>
    <col min="1269" max="1274" width="8.4375" style="3"/>
    <col min="1275" max="1275" width="8.6875" style="3" customWidth="1"/>
    <col min="1276" max="1523" width="8.4375" style="3"/>
    <col min="1524" max="1524" width="4.3125" style="3" customWidth="1"/>
    <col min="1525" max="1530" width="8.4375" style="3"/>
    <col min="1531" max="1531" width="8.6875" style="3" customWidth="1"/>
    <col min="1532" max="1779" width="8.4375" style="3"/>
    <col min="1780" max="1780" width="4.3125" style="3" customWidth="1"/>
    <col min="1781" max="1786" width="8.4375" style="3"/>
    <col min="1787" max="1787" width="8.6875" style="3" customWidth="1"/>
    <col min="1788" max="2035" width="8.4375" style="3"/>
    <col min="2036" max="2036" width="4.3125" style="3" customWidth="1"/>
    <col min="2037" max="2042" width="8.4375" style="3"/>
    <col min="2043" max="2043" width="8.6875" style="3" customWidth="1"/>
    <col min="2044" max="2291" width="8.4375" style="3"/>
    <col min="2292" max="2292" width="4.3125" style="3" customWidth="1"/>
    <col min="2293" max="2298" width="8.4375" style="3"/>
    <col min="2299" max="2299" width="8.6875" style="3" customWidth="1"/>
    <col min="2300" max="2547" width="8.4375" style="3"/>
    <col min="2548" max="2548" width="4.3125" style="3" customWidth="1"/>
    <col min="2549" max="2554" width="8.4375" style="3"/>
    <col min="2555" max="2555" width="8.6875" style="3" customWidth="1"/>
    <col min="2556" max="2803" width="8.4375" style="3"/>
    <col min="2804" max="2804" width="4.3125" style="3" customWidth="1"/>
    <col min="2805" max="2810" width="8.4375" style="3"/>
    <col min="2811" max="2811" width="8.6875" style="3" customWidth="1"/>
    <col min="2812" max="3059" width="8.4375" style="3"/>
    <col min="3060" max="3060" width="4.3125" style="3" customWidth="1"/>
    <col min="3061" max="3066" width="8.4375" style="3"/>
    <col min="3067" max="3067" width="8.6875" style="3" customWidth="1"/>
    <col min="3068" max="3315" width="8.4375" style="3"/>
    <col min="3316" max="3316" width="4.3125" style="3" customWidth="1"/>
    <col min="3317" max="3322" width="8.4375" style="3"/>
    <col min="3323" max="3323" width="8.6875" style="3" customWidth="1"/>
    <col min="3324" max="3571" width="8.4375" style="3"/>
    <col min="3572" max="3572" width="4.3125" style="3" customWidth="1"/>
    <col min="3573" max="3578" width="8.4375" style="3"/>
    <col min="3579" max="3579" width="8.6875" style="3" customWidth="1"/>
    <col min="3580" max="3827" width="8.4375" style="3"/>
    <col min="3828" max="3828" width="4.3125" style="3" customWidth="1"/>
    <col min="3829" max="3834" width="8.4375" style="3"/>
    <col min="3835" max="3835" width="8.6875" style="3" customWidth="1"/>
    <col min="3836" max="4083" width="8.4375" style="3"/>
    <col min="4084" max="4084" width="4.3125" style="3" customWidth="1"/>
    <col min="4085" max="4090" width="8.4375" style="3"/>
    <col min="4091" max="4091" width="8.6875" style="3" customWidth="1"/>
    <col min="4092" max="4339" width="8.4375" style="3"/>
    <col min="4340" max="4340" width="4.3125" style="3" customWidth="1"/>
    <col min="4341" max="4346" width="8.4375" style="3"/>
    <col min="4347" max="4347" width="8.6875" style="3" customWidth="1"/>
    <col min="4348" max="4595" width="8.4375" style="3"/>
    <col min="4596" max="4596" width="4.3125" style="3" customWidth="1"/>
    <col min="4597" max="4602" width="8.4375" style="3"/>
    <col min="4603" max="4603" width="8.6875" style="3" customWidth="1"/>
    <col min="4604" max="4851" width="8.4375" style="3"/>
    <col min="4852" max="4852" width="4.3125" style="3" customWidth="1"/>
    <col min="4853" max="4858" width="8.4375" style="3"/>
    <col min="4859" max="4859" width="8.6875" style="3" customWidth="1"/>
    <col min="4860" max="5107" width="8.4375" style="3"/>
    <col min="5108" max="5108" width="4.3125" style="3" customWidth="1"/>
    <col min="5109" max="5114" width="8.4375" style="3"/>
    <col min="5115" max="5115" width="8.6875" style="3" customWidth="1"/>
    <col min="5116" max="5363" width="8.4375" style="3"/>
    <col min="5364" max="5364" width="4.3125" style="3" customWidth="1"/>
    <col min="5365" max="5370" width="8.4375" style="3"/>
    <col min="5371" max="5371" width="8.6875" style="3" customWidth="1"/>
    <col min="5372" max="5619" width="8.4375" style="3"/>
    <col min="5620" max="5620" width="4.3125" style="3" customWidth="1"/>
    <col min="5621" max="5626" width="8.4375" style="3"/>
    <col min="5627" max="5627" width="8.6875" style="3" customWidth="1"/>
    <col min="5628" max="5875" width="8.4375" style="3"/>
    <col min="5876" max="5876" width="4.3125" style="3" customWidth="1"/>
    <col min="5877" max="5882" width="8.4375" style="3"/>
    <col min="5883" max="5883" width="8.6875" style="3" customWidth="1"/>
    <col min="5884" max="6131" width="8.4375" style="3"/>
    <col min="6132" max="6132" width="4.3125" style="3" customWidth="1"/>
    <col min="6133" max="6138" width="8.4375" style="3"/>
    <col min="6139" max="6139" width="8.6875" style="3" customWidth="1"/>
    <col min="6140" max="6387" width="8.4375" style="3"/>
    <col min="6388" max="6388" width="4.3125" style="3" customWidth="1"/>
    <col min="6389" max="6394" width="8.4375" style="3"/>
    <col min="6395" max="6395" width="8.6875" style="3" customWidth="1"/>
    <col min="6396" max="6643" width="8.4375" style="3"/>
    <col min="6644" max="6644" width="4.3125" style="3" customWidth="1"/>
    <col min="6645" max="6650" width="8.4375" style="3"/>
    <col min="6651" max="6651" width="8.6875" style="3" customWidth="1"/>
    <col min="6652" max="6899" width="8.4375" style="3"/>
    <col min="6900" max="6900" width="4.3125" style="3" customWidth="1"/>
    <col min="6901" max="6906" width="8.4375" style="3"/>
    <col min="6907" max="6907" width="8.6875" style="3" customWidth="1"/>
    <col min="6908" max="7155" width="8.4375" style="3"/>
    <col min="7156" max="7156" width="4.3125" style="3" customWidth="1"/>
    <col min="7157" max="7162" width="8.4375" style="3"/>
    <col min="7163" max="7163" width="8.6875" style="3" customWidth="1"/>
    <col min="7164" max="7411" width="8.4375" style="3"/>
    <col min="7412" max="7412" width="4.3125" style="3" customWidth="1"/>
    <col min="7413" max="7418" width="8.4375" style="3"/>
    <col min="7419" max="7419" width="8.6875" style="3" customWidth="1"/>
    <col min="7420" max="7667" width="8.4375" style="3"/>
    <col min="7668" max="7668" width="4.3125" style="3" customWidth="1"/>
    <col min="7669" max="7674" width="8.4375" style="3"/>
    <col min="7675" max="7675" width="8.6875" style="3" customWidth="1"/>
    <col min="7676" max="7923" width="8.4375" style="3"/>
    <col min="7924" max="7924" width="4.3125" style="3" customWidth="1"/>
    <col min="7925" max="7930" width="8.4375" style="3"/>
    <col min="7931" max="7931" width="8.6875" style="3" customWidth="1"/>
    <col min="7932" max="8179" width="8.4375" style="3"/>
    <col min="8180" max="8180" width="4.3125" style="3" customWidth="1"/>
    <col min="8181" max="8186" width="8.4375" style="3"/>
    <col min="8187" max="8187" width="8.6875" style="3" customWidth="1"/>
    <col min="8188" max="8435" width="8.4375" style="3"/>
    <col min="8436" max="8436" width="4.3125" style="3" customWidth="1"/>
    <col min="8437" max="8442" width="8.4375" style="3"/>
    <col min="8443" max="8443" width="8.6875" style="3" customWidth="1"/>
    <col min="8444" max="8691" width="8.4375" style="3"/>
    <col min="8692" max="8692" width="4.3125" style="3" customWidth="1"/>
    <col min="8693" max="8698" width="8.4375" style="3"/>
    <col min="8699" max="8699" width="8.6875" style="3" customWidth="1"/>
    <col min="8700" max="8947" width="8.4375" style="3"/>
    <col min="8948" max="8948" width="4.3125" style="3" customWidth="1"/>
    <col min="8949" max="8954" width="8.4375" style="3"/>
    <col min="8955" max="8955" width="8.6875" style="3" customWidth="1"/>
    <col min="8956" max="9203" width="8.4375" style="3"/>
    <col min="9204" max="9204" width="4.3125" style="3" customWidth="1"/>
    <col min="9205" max="9210" width="8.4375" style="3"/>
    <col min="9211" max="9211" width="8.6875" style="3" customWidth="1"/>
    <col min="9212" max="9459" width="8.4375" style="3"/>
    <col min="9460" max="9460" width="4.3125" style="3" customWidth="1"/>
    <col min="9461" max="9466" width="8.4375" style="3"/>
    <col min="9467" max="9467" width="8.6875" style="3" customWidth="1"/>
    <col min="9468" max="9715" width="8.4375" style="3"/>
    <col min="9716" max="9716" width="4.3125" style="3" customWidth="1"/>
    <col min="9717" max="9722" width="8.4375" style="3"/>
    <col min="9723" max="9723" width="8.6875" style="3" customWidth="1"/>
    <col min="9724" max="9971" width="8.4375" style="3"/>
    <col min="9972" max="9972" width="4.3125" style="3" customWidth="1"/>
    <col min="9973" max="9978" width="8.4375" style="3"/>
    <col min="9979" max="9979" width="8.6875" style="3" customWidth="1"/>
    <col min="9980" max="10227" width="8.4375" style="3"/>
    <col min="10228" max="10228" width="4.3125" style="3" customWidth="1"/>
    <col min="10229" max="10234" width="8.4375" style="3"/>
    <col min="10235" max="10235" width="8.6875" style="3" customWidth="1"/>
    <col min="10236" max="10483" width="8.4375" style="3"/>
    <col min="10484" max="10484" width="4.3125" style="3" customWidth="1"/>
    <col min="10485" max="10490" width="8.4375" style="3"/>
    <col min="10491" max="10491" width="8.6875" style="3" customWidth="1"/>
    <col min="10492" max="10739" width="8.4375" style="3"/>
    <col min="10740" max="10740" width="4.3125" style="3" customWidth="1"/>
    <col min="10741" max="10746" width="8.4375" style="3"/>
    <col min="10747" max="10747" width="8.6875" style="3" customWidth="1"/>
    <col min="10748" max="10995" width="8.4375" style="3"/>
    <col min="10996" max="10996" width="4.3125" style="3" customWidth="1"/>
    <col min="10997" max="11002" width="8.4375" style="3"/>
    <col min="11003" max="11003" width="8.6875" style="3" customWidth="1"/>
    <col min="11004" max="11251" width="8.4375" style="3"/>
    <col min="11252" max="11252" width="4.3125" style="3" customWidth="1"/>
    <col min="11253" max="11258" width="8.4375" style="3"/>
    <col min="11259" max="11259" width="8.6875" style="3" customWidth="1"/>
    <col min="11260" max="11507" width="8.4375" style="3"/>
    <col min="11508" max="11508" width="4.3125" style="3" customWidth="1"/>
    <col min="11509" max="11514" width="8.4375" style="3"/>
    <col min="11515" max="11515" width="8.6875" style="3" customWidth="1"/>
    <col min="11516" max="11763" width="8.4375" style="3"/>
    <col min="11764" max="11764" width="4.3125" style="3" customWidth="1"/>
    <col min="11765" max="11770" width="8.4375" style="3"/>
    <col min="11771" max="11771" width="8.6875" style="3" customWidth="1"/>
    <col min="11772" max="12019" width="8.4375" style="3"/>
    <col min="12020" max="12020" width="4.3125" style="3" customWidth="1"/>
    <col min="12021" max="12026" width="8.4375" style="3"/>
    <col min="12027" max="12027" width="8.6875" style="3" customWidth="1"/>
    <col min="12028" max="12275" width="8.4375" style="3"/>
    <col min="12276" max="12276" width="4.3125" style="3" customWidth="1"/>
    <col min="12277" max="12282" width="8.4375" style="3"/>
    <col min="12283" max="12283" width="8.6875" style="3" customWidth="1"/>
    <col min="12284" max="12531" width="8.4375" style="3"/>
    <col min="12532" max="12532" width="4.3125" style="3" customWidth="1"/>
    <col min="12533" max="12538" width="8.4375" style="3"/>
    <col min="12539" max="12539" width="8.6875" style="3" customWidth="1"/>
    <col min="12540" max="12787" width="8.4375" style="3"/>
    <col min="12788" max="12788" width="4.3125" style="3" customWidth="1"/>
    <col min="12789" max="12794" width="8.4375" style="3"/>
    <col min="12795" max="12795" width="8.6875" style="3" customWidth="1"/>
    <col min="12796" max="13043" width="8.4375" style="3"/>
    <col min="13044" max="13044" width="4.3125" style="3" customWidth="1"/>
    <col min="13045" max="13050" width="8.4375" style="3"/>
    <col min="13051" max="13051" width="8.6875" style="3" customWidth="1"/>
    <col min="13052" max="13299" width="8.4375" style="3"/>
    <col min="13300" max="13300" width="4.3125" style="3" customWidth="1"/>
    <col min="13301" max="13306" width="8.4375" style="3"/>
    <col min="13307" max="13307" width="8.6875" style="3" customWidth="1"/>
    <col min="13308" max="13555" width="8.4375" style="3"/>
    <col min="13556" max="13556" width="4.3125" style="3" customWidth="1"/>
    <col min="13557" max="13562" width="8.4375" style="3"/>
    <col min="13563" max="13563" width="8.6875" style="3" customWidth="1"/>
    <col min="13564" max="13811" width="8.4375" style="3"/>
    <col min="13812" max="13812" width="4.3125" style="3" customWidth="1"/>
    <col min="13813" max="13818" width="8.4375" style="3"/>
    <col min="13819" max="13819" width="8.6875" style="3" customWidth="1"/>
    <col min="13820" max="14067" width="8.4375" style="3"/>
    <col min="14068" max="14068" width="4.3125" style="3" customWidth="1"/>
    <col min="14069" max="14074" width="8.4375" style="3"/>
    <col min="14075" max="14075" width="8.6875" style="3" customWidth="1"/>
    <col min="14076" max="14323" width="8.4375" style="3"/>
    <col min="14324" max="14324" width="4.3125" style="3" customWidth="1"/>
    <col min="14325" max="14330" width="8.4375" style="3"/>
    <col min="14331" max="14331" width="8.6875" style="3" customWidth="1"/>
    <col min="14332" max="14579" width="8.4375" style="3"/>
    <col min="14580" max="14580" width="4.3125" style="3" customWidth="1"/>
    <col min="14581" max="14586" width="8.4375" style="3"/>
    <col min="14587" max="14587" width="8.6875" style="3" customWidth="1"/>
    <col min="14588" max="14835" width="8.4375" style="3"/>
    <col min="14836" max="14836" width="4.3125" style="3" customWidth="1"/>
    <col min="14837" max="14842" width="8.4375" style="3"/>
    <col min="14843" max="14843" width="8.6875" style="3" customWidth="1"/>
    <col min="14844" max="15091" width="8.4375" style="3"/>
    <col min="15092" max="15092" width="4.3125" style="3" customWidth="1"/>
    <col min="15093" max="15098" width="8.4375" style="3"/>
    <col min="15099" max="15099" width="8.6875" style="3" customWidth="1"/>
    <col min="15100" max="15347" width="8.4375" style="3"/>
    <col min="15348" max="15348" width="4.3125" style="3" customWidth="1"/>
    <col min="15349" max="15354" width="8.4375" style="3"/>
    <col min="15355" max="15355" width="8.6875" style="3" customWidth="1"/>
    <col min="15356" max="15603" width="8.4375" style="3"/>
    <col min="15604" max="15604" width="4.3125" style="3" customWidth="1"/>
    <col min="15605" max="15610" width="8.4375" style="3"/>
    <col min="15611" max="15611" width="8.6875" style="3" customWidth="1"/>
    <col min="15612" max="15859" width="8.4375" style="3"/>
    <col min="15860" max="15860" width="4.3125" style="3" customWidth="1"/>
    <col min="15861" max="15866" width="8.4375" style="3"/>
    <col min="15867" max="15867" width="8.6875" style="3" customWidth="1"/>
    <col min="15868" max="16115" width="8.4375" style="3"/>
    <col min="16116" max="16116" width="4.3125" style="3" customWidth="1"/>
    <col min="16117" max="16122" width="8.4375" style="3"/>
    <col min="16123" max="16123" width="8.6875" style="3" customWidth="1"/>
    <col min="16124" max="16384" width="8.4375" style="3"/>
  </cols>
  <sheetData>
    <row r="1" spans="1:63" ht="15" customHeight="1">
      <c r="A1" s="4" t="str">
        <f>IF($BH$3=1,"（様式第一号）",IF($BH$3=2,"（様式第二号）",""))</f>
        <v>（様式第一号）</v>
      </c>
      <c r="I1" s="138"/>
      <c r="J1" s="306" t="str">
        <f>IF(OR(BI64&gt;0,別表1!BM65&gt;0,別表2!BM57&gt;0,別表3!BN65&gt;0,工程表!BR36&gt;0),"【入力中】各シートの着色セルの入力及び入力エラーの解消を行ってください。
本表示が消えると提出可能です。","")</f>
        <v>【入力中】各シートの着色セルの入力及び入力エラーの解消を行ってください。
本表示が消えると提出可能です。</v>
      </c>
      <c r="K1" s="306"/>
      <c r="L1" s="306"/>
      <c r="M1" s="306"/>
      <c r="N1" s="306"/>
      <c r="O1" s="306"/>
      <c r="P1" s="306"/>
      <c r="Q1" s="306"/>
      <c r="R1" s="306"/>
      <c r="S1" s="306"/>
      <c r="T1" s="306"/>
      <c r="U1" s="306"/>
      <c r="V1" s="306"/>
      <c r="W1" s="306"/>
      <c r="X1" s="306"/>
      <c r="Y1" s="306"/>
      <c r="Z1" s="306"/>
      <c r="AA1" s="306"/>
      <c r="AB1" s="306"/>
      <c r="AC1" s="306"/>
      <c r="AD1" s="306"/>
      <c r="AE1" s="306"/>
      <c r="AF1" s="306"/>
      <c r="AG1" s="306"/>
      <c r="AH1" s="306"/>
      <c r="AI1" s="306"/>
      <c r="AJ1" s="306"/>
      <c r="AK1" s="306"/>
      <c r="AL1" s="306"/>
      <c r="AM1" s="306"/>
      <c r="AN1" s="306"/>
      <c r="AO1" s="306"/>
      <c r="AP1" s="306"/>
      <c r="AQ1" s="306"/>
      <c r="AR1" s="306"/>
      <c r="AS1" s="306"/>
      <c r="AT1" s="306"/>
      <c r="AU1" s="306"/>
      <c r="AV1" s="306"/>
      <c r="AW1" s="306"/>
      <c r="AX1" s="138"/>
      <c r="AY1" s="138"/>
      <c r="AZ1" s="138"/>
      <c r="BA1" s="138"/>
      <c r="BF1" s="7" t="s">
        <v>84</v>
      </c>
      <c r="BI1" s="139" t="b">
        <f>COUNTIF(A3:BF63,"*【入力エラー】*")&gt;0</f>
        <v>0</v>
      </c>
      <c r="BJ1" s="80" t="s">
        <v>492</v>
      </c>
    </row>
    <row r="2" spans="1:63" ht="15" customHeight="1">
      <c r="I2" s="138"/>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138"/>
      <c r="AY2" s="138"/>
      <c r="AZ2" s="138"/>
      <c r="BA2" s="138"/>
      <c r="BI2" s="139" t="s">
        <v>403</v>
      </c>
      <c r="BJ2" s="80" t="s">
        <v>482</v>
      </c>
    </row>
    <row r="3" spans="1:63" ht="22.9">
      <c r="A3" s="304" t="s">
        <v>372</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4"/>
      <c r="AY3" s="304"/>
      <c r="AZ3" s="304"/>
      <c r="BA3" s="304"/>
      <c r="BB3" s="304"/>
      <c r="BC3" s="304"/>
      <c r="BD3" s="304"/>
      <c r="BE3" s="304"/>
      <c r="BF3" s="304"/>
      <c r="BH3" s="211">
        <f>VLOOKUP(A3,プルダウンリスト・更新履歴!A3:E5,5,FALSE)</f>
        <v>1</v>
      </c>
      <c r="BJ3" s="59" t="s">
        <v>256</v>
      </c>
    </row>
    <row r="4" spans="1:63" ht="15" customHeight="1">
      <c r="BJ4" s="59" t="s">
        <v>405</v>
      </c>
    </row>
    <row r="5" spans="1:63" ht="15" customHeight="1">
      <c r="AT5" s="2"/>
      <c r="AU5" s="8" t="s">
        <v>4</v>
      </c>
      <c r="AV5" s="287"/>
      <c r="AW5" s="287"/>
      <c r="AX5" s="9" t="s">
        <v>0</v>
      </c>
      <c r="AY5" s="287"/>
      <c r="AZ5" s="287"/>
      <c r="BA5" s="9" t="s">
        <v>1</v>
      </c>
      <c r="BB5" s="287"/>
      <c r="BC5" s="287"/>
      <c r="BD5" s="9" t="s">
        <v>2</v>
      </c>
      <c r="BE5" s="5"/>
      <c r="BF5" s="5"/>
      <c r="BI5" s="139" t="b">
        <f>OR(AV5="",AY5="",BB5="")</f>
        <v>1</v>
      </c>
      <c r="BJ5" s="60" t="s">
        <v>264</v>
      </c>
    </row>
    <row r="6" spans="1:63" ht="1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28" t="str">
        <f>IF(OR(AV5="",AY5="",BB5="",DAY(DATE(AV5+2018,AY5,BB5))=BB5)=TRUE,"","【入力エラー】正しい日付を入力してください")</f>
        <v/>
      </c>
      <c r="AK6" s="3"/>
      <c r="AL6" s="3"/>
      <c r="AM6" s="3"/>
      <c r="AN6" s="3"/>
      <c r="AO6" s="3"/>
      <c r="AP6" s="3"/>
      <c r="AQ6" s="3"/>
      <c r="AR6" s="3"/>
      <c r="AS6" s="28"/>
      <c r="AT6" s="3"/>
      <c r="AU6" s="3"/>
      <c r="AV6" s="3"/>
      <c r="AW6" s="3"/>
      <c r="AX6" s="3"/>
      <c r="AY6" s="3"/>
      <c r="AZ6" s="3"/>
      <c r="BA6" s="3"/>
      <c r="BB6" s="3"/>
      <c r="BC6" s="3"/>
      <c r="BD6" s="3"/>
      <c r="BE6" s="3"/>
      <c r="BF6" s="3"/>
      <c r="BJ6" s="60" t="s">
        <v>257</v>
      </c>
    </row>
    <row r="7" spans="1:63" ht="15" customHeight="1">
      <c r="A7" s="11"/>
      <c r="B7" s="13" t="s">
        <v>52</v>
      </c>
      <c r="C7" s="11"/>
      <c r="D7" s="11"/>
      <c r="E7" s="11"/>
      <c r="F7" s="11"/>
      <c r="G7" s="11"/>
      <c r="H7" s="11"/>
      <c r="I7" s="11"/>
      <c r="J7" s="11"/>
      <c r="BJ7" s="60" t="s">
        <v>258</v>
      </c>
    </row>
    <row r="8" spans="1:63" ht="15" customHeight="1">
      <c r="A8" s="18"/>
      <c r="B8" s="27"/>
      <c r="C8" s="18"/>
      <c r="D8" s="18"/>
      <c r="E8" s="18"/>
      <c r="F8" s="18"/>
      <c r="G8" s="18"/>
      <c r="H8" s="18"/>
      <c r="I8" s="18"/>
      <c r="J8" s="18"/>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J8" s="60" t="s">
        <v>259</v>
      </c>
    </row>
    <row r="9" spans="1:63" ht="15" customHeight="1">
      <c r="AC9" s="12" t="s">
        <v>53</v>
      </c>
      <c r="AD9" s="297" t="s">
        <v>402</v>
      </c>
      <c r="AE9" s="297"/>
      <c r="AF9" s="297"/>
      <c r="AG9" s="297"/>
      <c r="AH9" s="297"/>
      <c r="AI9" s="297"/>
      <c r="AJ9" s="297"/>
      <c r="AK9" s="297"/>
      <c r="AL9" s="297"/>
      <c r="AM9" s="297"/>
      <c r="AN9" s="297"/>
      <c r="AO9" s="297"/>
      <c r="AP9" s="297"/>
      <c r="AQ9" s="297"/>
      <c r="AR9" s="297"/>
      <c r="AS9" s="297"/>
      <c r="AT9" s="297"/>
      <c r="AU9" s="297"/>
      <c r="AV9" s="297"/>
      <c r="AW9" s="297"/>
      <c r="AX9" s="297"/>
      <c r="AY9" s="297"/>
      <c r="AZ9" s="297"/>
      <c r="BA9" s="297"/>
      <c r="BB9" s="297"/>
      <c r="BC9" s="297"/>
      <c r="BD9" s="297"/>
      <c r="BE9" s="297"/>
      <c r="BI9" s="139" t="b">
        <f>AD9="マルマルカブシキガイシャ　ダイヒョウトリシマリヤク　ギフ　タロウ"</f>
        <v>1</v>
      </c>
      <c r="BJ9" s="60" t="s">
        <v>260</v>
      </c>
    </row>
    <row r="10" spans="1:63" ht="15" customHeight="1">
      <c r="AC10" s="7" t="s">
        <v>56</v>
      </c>
      <c r="AD10" s="305" t="s">
        <v>79</v>
      </c>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I10" s="139" t="b">
        <f>AD10="〈法人の場合〉○○株式会社　代表取締役　岐阜　太郎
〈個人の場合〉岐阜　太郎"</f>
        <v>1</v>
      </c>
      <c r="BJ10" s="60" t="s">
        <v>490</v>
      </c>
    </row>
    <row r="11" spans="1:63" ht="15" customHeight="1">
      <c r="B11" s="3"/>
      <c r="D11" s="3"/>
      <c r="E11" s="3"/>
      <c r="F11" s="3"/>
      <c r="G11" s="3"/>
      <c r="H11" s="3"/>
      <c r="I11" s="3"/>
      <c r="AC11" s="10" t="s">
        <v>75</v>
      </c>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H11" s="211" t="b">
        <v>0</v>
      </c>
      <c r="BJ11" s="60"/>
      <c r="BK11" s="60" t="s">
        <v>491</v>
      </c>
    </row>
    <row r="12" spans="1:63" ht="15" customHeight="1">
      <c r="B12" s="3"/>
      <c r="D12" s="3"/>
      <c r="E12" s="3"/>
      <c r="F12" s="3"/>
      <c r="G12" s="3"/>
      <c r="H12" s="3"/>
      <c r="I12" s="3"/>
      <c r="AI12" s="7" t="s">
        <v>78</v>
      </c>
      <c r="AJ12" s="298" t="s">
        <v>80</v>
      </c>
      <c r="AK12" s="298"/>
      <c r="AL12" s="298"/>
      <c r="AM12" s="298"/>
      <c r="AN12" s="298"/>
      <c r="AO12" s="4" t="s">
        <v>54</v>
      </c>
      <c r="AT12" s="7" t="s">
        <v>77</v>
      </c>
      <c r="AU12" s="298" t="s">
        <v>76</v>
      </c>
      <c r="AV12" s="298"/>
      <c r="AW12" s="298"/>
      <c r="AX12" s="298"/>
      <c r="AY12" s="298"/>
      <c r="AZ12" s="298"/>
      <c r="BA12" s="298"/>
      <c r="BB12" s="298"/>
      <c r="BC12" s="298"/>
      <c r="BD12" s="298"/>
      <c r="BE12" s="298"/>
      <c r="BI12" s="139" t="b">
        <f>OR(AJ12="000-0000",AU12="000-000-0000")</f>
        <v>1</v>
      </c>
    </row>
    <row r="13" spans="1:63" ht="15" customHeight="1">
      <c r="B13" s="3"/>
      <c r="D13" s="3"/>
      <c r="E13" s="3"/>
      <c r="F13" s="3"/>
      <c r="G13" s="3"/>
      <c r="H13" s="3"/>
      <c r="I13" s="3"/>
      <c r="AC13" s="7" t="s">
        <v>83</v>
      </c>
      <c r="AD13" s="292" t="s">
        <v>81</v>
      </c>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I13" s="139" t="b">
        <f>AD13="○○県△▽市●○3-4-5"</f>
        <v>1</v>
      </c>
    </row>
    <row r="14" spans="1:63" ht="15" customHeight="1">
      <c r="AB14" s="7" t="s">
        <v>55</v>
      </c>
      <c r="AI14" s="7" t="s">
        <v>78</v>
      </c>
      <c r="AJ14" s="298" t="s">
        <v>42</v>
      </c>
      <c r="AK14" s="298"/>
      <c r="AL14" s="298"/>
      <c r="AM14" s="298"/>
      <c r="AN14" s="298"/>
      <c r="AO14" s="4" t="s">
        <v>54</v>
      </c>
      <c r="AT14" s="7" t="s">
        <v>77</v>
      </c>
      <c r="AU14" s="298" t="s">
        <v>76</v>
      </c>
      <c r="AV14" s="298"/>
      <c r="AW14" s="298"/>
      <c r="AX14" s="298"/>
      <c r="AY14" s="298"/>
      <c r="AZ14" s="298"/>
      <c r="BA14" s="298"/>
      <c r="BB14" s="298"/>
      <c r="BC14" s="298"/>
      <c r="BD14" s="298"/>
      <c r="BE14" s="298"/>
      <c r="BI14" s="139" t="b">
        <f>OR(AJ14="000-0000",AU14="000-000-0000")</f>
        <v>1</v>
      </c>
    </row>
    <row r="15" spans="1:63" ht="15" customHeight="1">
      <c r="Z15" s="7"/>
      <c r="AC15" s="7" t="s">
        <v>83</v>
      </c>
      <c r="AD15" s="292" t="s">
        <v>82</v>
      </c>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I15" s="139" t="b">
        <f>AD15="■■県○○市○○▽1111"</f>
        <v>1</v>
      </c>
    </row>
    <row r="16" spans="1:63" ht="15" customHeight="1"/>
    <row r="17" spans="1:61" ht="15" customHeight="1">
      <c r="B17" s="4" t="str">
        <f>"建設工事に係る資材の再資源化等に関する法律"&amp;IF($BH$3=1,"第10条第1項の規定により、下記のとおり届け出ます。",IF($BH$3=2,"第10条第2項の規定により、下記のとおり変更を届け出ます。","第42条第1項の規定により、下記のとおり報告します。"))</f>
        <v>建設工事に係る資材の再資源化等に関する法律第10条第1項の規定により、下記のとおり届け出ます。</v>
      </c>
    </row>
    <row r="18" spans="1:61" ht="15" customHeight="1"/>
    <row r="19" spans="1:61" ht="15" customHeight="1">
      <c r="A19" s="289" t="s">
        <v>74</v>
      </c>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row>
    <row r="20" spans="1:61" ht="15" customHeight="1">
      <c r="A20" s="4" t="s">
        <v>57</v>
      </c>
    </row>
    <row r="21" spans="1:61" ht="15" customHeight="1">
      <c r="B21" s="4" t="s">
        <v>58</v>
      </c>
      <c r="J21" s="288" t="s">
        <v>73</v>
      </c>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BI21" s="139" t="b">
        <f>J21="○○住宅解体工事"</f>
        <v>1</v>
      </c>
    </row>
    <row r="22" spans="1:61" ht="15" customHeight="1">
      <c r="B22" s="4" t="s">
        <v>59</v>
      </c>
      <c r="J22" s="303" t="s">
        <v>72</v>
      </c>
      <c r="K22" s="303"/>
      <c r="L22" s="303"/>
      <c r="M22" s="303"/>
      <c r="N22" s="303"/>
      <c r="O22" s="303"/>
      <c r="P22" s="303"/>
      <c r="Q22" s="303"/>
      <c r="R22" s="288" t="s">
        <v>237</v>
      </c>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8"/>
      <c r="BE22" s="288"/>
      <c r="BI22" s="139" t="b">
        <f>OR(J22="〈市町村名〉",R22="○▲2-3-4")</f>
        <v>1</v>
      </c>
    </row>
    <row r="23" spans="1:61" ht="15" customHeight="1">
      <c r="B23" s="4" t="s">
        <v>60</v>
      </c>
      <c r="BI23" s="139" t="b">
        <f>AND(C24="□",C25="□",C26="□",C28="□")</f>
        <v>1</v>
      </c>
    </row>
    <row r="24" spans="1:61" ht="15" customHeight="1">
      <c r="B24" s="91"/>
      <c r="C24" s="259" t="str">
        <f>IF(BH24=TRUE,"☑","□")</f>
        <v>□</v>
      </c>
      <c r="D24" s="4" t="s">
        <v>61</v>
      </c>
      <c r="E24" s="89"/>
      <c r="F24" s="89"/>
      <c r="G24" s="89"/>
      <c r="T24" s="4" t="s">
        <v>65</v>
      </c>
      <c r="W24" s="301"/>
      <c r="X24" s="301"/>
      <c r="Y24" s="301"/>
      <c r="Z24" s="301"/>
      <c r="AA24" s="301"/>
      <c r="AB24" s="301"/>
      <c r="AC24" s="301"/>
      <c r="AD24" s="301"/>
      <c r="AE24" s="301"/>
      <c r="AF24" s="89" t="s">
        <v>66</v>
      </c>
      <c r="AG24" s="89"/>
      <c r="AH24" s="89"/>
      <c r="AI24" s="301"/>
      <c r="AJ24" s="301"/>
      <c r="AK24" s="301"/>
      <c r="AL24" s="301"/>
      <c r="AM24" s="89" t="s">
        <v>67</v>
      </c>
      <c r="AN24" s="89"/>
      <c r="AO24" s="89"/>
      <c r="AP24" s="89"/>
      <c r="AQ24" s="89"/>
      <c r="AR24" s="89"/>
      <c r="AS24" s="89"/>
      <c r="AT24" s="89"/>
      <c r="AU24" s="89"/>
      <c r="AV24" s="89"/>
      <c r="AW24" s="89"/>
      <c r="AX24" s="302"/>
      <c r="AY24" s="302"/>
      <c r="AZ24" s="302"/>
      <c r="BA24" s="302"/>
      <c r="BB24" s="302"/>
      <c r="BC24" s="302"/>
      <c r="BD24" s="302"/>
      <c r="BE24" s="4" t="s">
        <v>68</v>
      </c>
      <c r="BI24" s="139" t="b">
        <f>IF(BH24=TRUE,OR(W24="",AI24="",AX24=""))</f>
        <v>0</v>
      </c>
    </row>
    <row r="25" spans="1:61" ht="15" customHeight="1">
      <c r="B25" s="91"/>
      <c r="C25" s="259" t="str">
        <f>IF(BH25=TRUE,"☑","□")</f>
        <v>□</v>
      </c>
      <c r="D25" s="4" t="s">
        <v>62</v>
      </c>
      <c r="E25" s="90"/>
      <c r="F25" s="90"/>
      <c r="G25" s="90"/>
      <c r="T25" s="4" t="s">
        <v>65</v>
      </c>
      <c r="W25" s="301"/>
      <c r="X25" s="301"/>
      <c r="Y25" s="301"/>
      <c r="Z25" s="301"/>
      <c r="AA25" s="301"/>
      <c r="AB25" s="301"/>
      <c r="AC25" s="301"/>
      <c r="AD25" s="301"/>
      <c r="AE25" s="301"/>
      <c r="AF25" s="89" t="s">
        <v>66</v>
      </c>
      <c r="AG25" s="89"/>
      <c r="AH25" s="89"/>
      <c r="AI25" s="301"/>
      <c r="AJ25" s="301"/>
      <c r="AK25" s="301"/>
      <c r="AL25" s="301"/>
      <c r="AM25" s="89" t="s">
        <v>67</v>
      </c>
      <c r="AN25" s="89"/>
      <c r="AO25" s="89"/>
      <c r="AP25" s="89"/>
      <c r="AQ25" s="89"/>
      <c r="AR25" s="89"/>
      <c r="AS25" s="89"/>
      <c r="AT25" s="89"/>
      <c r="AU25" s="89"/>
      <c r="AV25" s="89"/>
      <c r="AW25" s="89"/>
      <c r="AX25" s="302"/>
      <c r="AY25" s="302"/>
      <c r="AZ25" s="302"/>
      <c r="BA25" s="302"/>
      <c r="BB25" s="302"/>
      <c r="BC25" s="302"/>
      <c r="BD25" s="302"/>
      <c r="BE25" s="4" t="s">
        <v>68</v>
      </c>
      <c r="BI25" s="139" t="b">
        <f>IF(BH25=TRUE,OR(W25="",AI25="",AX25=""))</f>
        <v>0</v>
      </c>
    </row>
    <row r="26" spans="1:61" ht="15" customHeight="1">
      <c r="B26" s="91"/>
      <c r="C26" s="259" t="str">
        <f>IF(BH26=TRUE,"☑","□")</f>
        <v>□</v>
      </c>
      <c r="D26" s="4" t="s">
        <v>63</v>
      </c>
      <c r="E26" s="90"/>
      <c r="F26" s="90"/>
      <c r="G26" s="90"/>
      <c r="H26" s="3"/>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row>
    <row r="27" spans="1:61" ht="15" customHeight="1">
      <c r="B27" s="91"/>
      <c r="C27" s="259"/>
      <c r="D27" s="73"/>
      <c r="E27" s="73"/>
      <c r="F27" s="73"/>
      <c r="G27" s="73"/>
      <c r="T27" s="4" t="s">
        <v>65</v>
      </c>
      <c r="W27" s="301"/>
      <c r="X27" s="301"/>
      <c r="Y27" s="301"/>
      <c r="Z27" s="301"/>
      <c r="AA27" s="301"/>
      <c r="AB27" s="301"/>
      <c r="AC27" s="301"/>
      <c r="AD27" s="301"/>
      <c r="AE27" s="301"/>
      <c r="AF27" s="89" t="s">
        <v>66</v>
      </c>
      <c r="AG27" s="89"/>
      <c r="AH27" s="89"/>
      <c r="AI27" s="301"/>
      <c r="AJ27" s="301"/>
      <c r="AK27" s="301"/>
      <c r="AL27" s="301"/>
      <c r="AM27" s="89" t="s">
        <v>70</v>
      </c>
      <c r="AN27" s="89"/>
      <c r="AO27" s="89"/>
      <c r="AP27" s="89"/>
      <c r="AQ27" s="89"/>
      <c r="AR27" s="300"/>
      <c r="AS27" s="300"/>
      <c r="AT27" s="300"/>
      <c r="AU27" s="300"/>
      <c r="AV27" s="300"/>
      <c r="AW27" s="300"/>
      <c r="AX27" s="89" t="s">
        <v>71</v>
      </c>
      <c r="AY27" s="89"/>
      <c r="AZ27" s="89"/>
      <c r="BA27" s="89"/>
      <c r="BB27" s="89"/>
      <c r="BC27" s="89"/>
      <c r="BD27" s="89"/>
      <c r="BI27" s="139" t="b">
        <f>IF(BH26=TRUE,OR(W27="",AI27="",AR27=""))</f>
        <v>0</v>
      </c>
    </row>
    <row r="28" spans="1:61" ht="15" customHeight="1">
      <c r="B28" s="91"/>
      <c r="C28" s="259" t="str">
        <f>IF(BH28=TRUE,"☑","□")</f>
        <v>□</v>
      </c>
      <c r="D28" s="72" t="s">
        <v>64</v>
      </c>
      <c r="E28" s="90"/>
      <c r="F28" s="90"/>
      <c r="G28" s="90"/>
      <c r="W28" s="89"/>
      <c r="X28" s="89"/>
      <c r="Y28" s="89"/>
      <c r="Z28" s="89"/>
      <c r="AA28" s="89"/>
      <c r="AB28" s="89"/>
      <c r="AC28" s="89"/>
      <c r="AD28" s="89"/>
      <c r="AE28" s="89"/>
      <c r="AF28" s="89"/>
      <c r="AG28" s="89"/>
      <c r="AH28" s="89"/>
      <c r="AI28" s="89"/>
      <c r="AJ28" s="89"/>
      <c r="AK28" s="89"/>
      <c r="AL28" s="89"/>
      <c r="AM28" s="89" t="s">
        <v>70</v>
      </c>
      <c r="AN28" s="89"/>
      <c r="AO28" s="89"/>
      <c r="AP28" s="89"/>
      <c r="AQ28" s="89"/>
      <c r="AR28" s="300"/>
      <c r="AS28" s="300"/>
      <c r="AT28" s="300"/>
      <c r="AU28" s="300"/>
      <c r="AV28" s="300"/>
      <c r="AW28" s="300"/>
      <c r="AX28" s="89" t="s">
        <v>71</v>
      </c>
      <c r="AY28" s="89"/>
      <c r="AZ28" s="89"/>
      <c r="BA28" s="89"/>
      <c r="BB28" s="89"/>
      <c r="BC28" s="89"/>
      <c r="BD28" s="89"/>
      <c r="BI28" s="139" t="b">
        <f>IF(BH28=TRUE,AR28="")</f>
        <v>0</v>
      </c>
    </row>
    <row r="29" spans="1:61" ht="15" customHeight="1">
      <c r="B29" s="4" t="s">
        <v>69</v>
      </c>
      <c r="M29" s="92"/>
      <c r="N29" s="259" t="str">
        <f>IF(BH29=TRUE,"☑","□")</f>
        <v>□</v>
      </c>
      <c r="O29" s="93" t="s">
        <v>338</v>
      </c>
      <c r="P29" s="93"/>
      <c r="Q29" s="93"/>
      <c r="R29" s="259" t="str">
        <f>IF(BH30=TRUE,"☑","□")</f>
        <v>□</v>
      </c>
      <c r="S29" s="93" t="s">
        <v>339</v>
      </c>
      <c r="T29" s="93"/>
      <c r="U29" s="93"/>
      <c r="V29" s="93"/>
      <c r="W29" s="92"/>
      <c r="X29" s="28" t="str">
        <f>IF(AND(BH29=TRUE,BH30=TRUE),"【入力エラー】「請負」と「自主施工」のいずれか一方をチェックしてください。","")</f>
        <v/>
      </c>
      <c r="Y29" s="28"/>
      <c r="BI29" s="139" t="b">
        <f>COUNTIF(BH29:BH30,TRUE)=0</f>
        <v>1</v>
      </c>
    </row>
    <row r="30" spans="1:61" ht="15" customHeight="1"/>
    <row r="31" spans="1:61" ht="15" customHeight="1">
      <c r="A31" s="6" t="s">
        <v>85</v>
      </c>
    </row>
    <row r="32" spans="1:61" ht="15" customHeight="1">
      <c r="V32" s="12" t="s">
        <v>53</v>
      </c>
      <c r="X32" s="297" t="s">
        <v>88</v>
      </c>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I32" s="139" t="b">
        <f>IF($BH$29=TRUE,X32="ユウゲンガイシャマルバツコウギョウ　ダイヒョウトリシマリヤク　ギフ　ジロウ")</f>
        <v>0</v>
      </c>
    </row>
    <row r="33" spans="1:61" ht="15" customHeight="1">
      <c r="B33" s="4" t="s">
        <v>86</v>
      </c>
      <c r="X33" s="288" t="s">
        <v>87</v>
      </c>
      <c r="Y33" s="288"/>
      <c r="Z33" s="288"/>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288"/>
      <c r="BD33" s="288"/>
      <c r="BE33" s="288"/>
      <c r="BI33" s="139" t="b">
        <f>IF($BH$29=TRUE,X33="有限会社○×工業　代表取締役　岐阜　次郎")</f>
        <v>0</v>
      </c>
    </row>
    <row r="34" spans="1:61" ht="15" customHeight="1">
      <c r="G34" s="6"/>
      <c r="H34" s="6"/>
      <c r="I34" s="6"/>
      <c r="J34" s="6"/>
      <c r="K34" s="6"/>
      <c r="L34" s="7" t="s">
        <v>78</v>
      </c>
      <c r="M34" s="298" t="s">
        <v>80</v>
      </c>
      <c r="N34" s="298"/>
      <c r="O34" s="298"/>
      <c r="P34" s="298"/>
      <c r="Q34" s="298"/>
      <c r="R34" s="6" t="s">
        <v>54</v>
      </c>
      <c r="S34" s="6"/>
      <c r="T34" s="6"/>
      <c r="U34" s="6"/>
      <c r="V34" s="6"/>
      <c r="W34" s="7" t="s">
        <v>77</v>
      </c>
      <c r="X34" s="299" t="s">
        <v>76</v>
      </c>
      <c r="Y34" s="299"/>
      <c r="Z34" s="299"/>
      <c r="AA34" s="299"/>
      <c r="AB34" s="299"/>
      <c r="AC34" s="299"/>
      <c r="AD34" s="299"/>
      <c r="AE34" s="299"/>
      <c r="AF34" s="299"/>
      <c r="AG34" s="299"/>
      <c r="AH34" s="299"/>
      <c r="BI34" s="139" t="b">
        <f>IF($BH$29=TRUE,OR(M34="000-0000",X34="000-000-0000"))</f>
        <v>0</v>
      </c>
    </row>
    <row r="35" spans="1:61" ht="15" customHeight="1">
      <c r="B35" s="4" t="s">
        <v>89</v>
      </c>
      <c r="G35" s="292" t="s">
        <v>81</v>
      </c>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BI35" s="139" t="b">
        <f>IF($BH$29=TRUE,G35="○○県△▽市●○3-4-5")</f>
        <v>0</v>
      </c>
    </row>
    <row r="36" spans="1:61" ht="15" customHeight="1">
      <c r="B36" s="4" t="s">
        <v>90</v>
      </c>
    </row>
    <row r="37" spans="1:61" ht="15" customHeight="1">
      <c r="B37" s="91"/>
      <c r="C37" s="259" t="str">
        <f>IF(BH37=TRUE,"☑","□")</f>
        <v>□</v>
      </c>
      <c r="E37" s="4" t="s">
        <v>92</v>
      </c>
      <c r="BI37" s="139" t="b">
        <f>IF($BH$29=TRUE,COUNTIF(BH37:BH40,TRUE)=0)</f>
        <v>0</v>
      </c>
    </row>
    <row r="38" spans="1:61" ht="15" customHeight="1">
      <c r="B38" s="91"/>
      <c r="C38" s="91"/>
      <c r="D38" s="4" t="s">
        <v>158</v>
      </c>
      <c r="J38" s="307"/>
      <c r="K38" s="307"/>
      <c r="L38" s="307"/>
      <c r="M38" s="307"/>
      <c r="N38" s="307"/>
      <c r="O38" s="4" t="str">
        <f>IF(J38="","□大臣□知事",IF(J38="国土交通","☑大臣□知事","□大臣☑知事"))</f>
        <v>□大臣□知事</v>
      </c>
      <c r="V38" s="309" t="s">
        <v>160</v>
      </c>
      <c r="W38" s="309"/>
      <c r="X38" s="307"/>
      <c r="Y38" s="307"/>
      <c r="Z38" s="308" t="s">
        <v>161</v>
      </c>
      <c r="AA38" s="308"/>
      <c r="AB38" s="307"/>
      <c r="AC38" s="307"/>
      <c r="AD38" s="308" t="s">
        <v>162</v>
      </c>
      <c r="AE38" s="308"/>
      <c r="AF38" s="293"/>
      <c r="AG38" s="293"/>
      <c r="AH38" s="293"/>
      <c r="AI38" s="293"/>
      <c r="AJ38" s="293"/>
      <c r="AK38" s="293"/>
      <c r="AL38" s="293"/>
      <c r="AM38" s="293"/>
      <c r="AN38" s="289" t="s">
        <v>163</v>
      </c>
      <c r="AO38" s="289"/>
      <c r="AP38" s="290" t="s">
        <v>160</v>
      </c>
      <c r="AQ38" s="290"/>
      <c r="AR38" s="291"/>
      <c r="AS38" s="291"/>
      <c r="AT38" s="291"/>
      <c r="AU38" s="291"/>
      <c r="AV38" s="291"/>
      <c r="AW38" s="291"/>
      <c r="AX38" s="291"/>
      <c r="AY38" s="4" t="s">
        <v>164</v>
      </c>
      <c r="AZ38" s="3"/>
      <c r="BA38" s="3"/>
      <c r="BB38" s="3"/>
      <c r="BC38" s="3"/>
      <c r="BD38" s="3"/>
      <c r="BE38" s="3"/>
      <c r="BF38" s="3"/>
      <c r="BI38" s="139" t="b">
        <f>IF($BH$29=TRUE,IF(BH37=TRUE,OR(J38="",X38="",AB38="",AF38="",AR38="",S39="")))</f>
        <v>0</v>
      </c>
    </row>
    <row r="39" spans="1:61" ht="15" customHeight="1">
      <c r="A39" s="6"/>
      <c r="B39" s="91"/>
      <c r="C39" s="91"/>
      <c r="D39" s="6" t="s">
        <v>198</v>
      </c>
      <c r="E39" s="6"/>
      <c r="F39" s="6"/>
      <c r="G39" s="6"/>
      <c r="H39" s="6"/>
      <c r="I39" s="6"/>
      <c r="J39" s="6"/>
      <c r="K39" s="6"/>
      <c r="L39" s="3"/>
      <c r="M39" s="3"/>
      <c r="N39" s="3"/>
      <c r="O39" s="3"/>
      <c r="P39" s="3"/>
      <c r="Q39" s="3"/>
      <c r="R39" s="3"/>
      <c r="S39" s="307"/>
      <c r="T39" s="307"/>
      <c r="U39" s="307"/>
      <c r="V39" s="307"/>
      <c r="W39" s="307"/>
      <c r="X39" s="307"/>
      <c r="Y39" s="307"/>
      <c r="Z39" s="307"/>
      <c r="AA39" s="307"/>
      <c r="AB39" s="307"/>
      <c r="AC39" s="3"/>
      <c r="AD39" s="28" t="str">
        <f>IF($AB$38="","",IF($AV$5-$AB$38&lt;6,"","【入力エラー】許可年を確認してください"))</f>
        <v/>
      </c>
      <c r="AE39" s="3"/>
      <c r="AF39" s="3"/>
      <c r="AG39" s="3"/>
      <c r="AH39" s="3"/>
      <c r="AI39" s="3"/>
      <c r="AJ39" s="3"/>
      <c r="AK39" s="3"/>
      <c r="AL39" s="3"/>
      <c r="AM39" s="3"/>
      <c r="AN39" s="3"/>
      <c r="AO39" s="3"/>
      <c r="AP39" s="3"/>
      <c r="AQ39" s="28" t="str">
        <f>IF(AND(AR38&lt;&gt;"",BH24,BH25&lt;&gt;TRUE,BH26&lt;&gt;TRUE,BH28&lt;&gt;TRUE,ISNA(MATCH(AR38,{"土木","建築","解体"},0))),"【入力エラー】建築物の解体工事が可能な業種としてください。","")</f>
        <v/>
      </c>
      <c r="AR39" s="3"/>
      <c r="AS39" s="3"/>
      <c r="AT39" s="3"/>
      <c r="AU39" s="3"/>
      <c r="AV39" s="3"/>
      <c r="AW39" s="3"/>
      <c r="AX39" s="3"/>
      <c r="AY39" s="3"/>
      <c r="AZ39" s="3"/>
      <c r="BA39" s="3"/>
      <c r="BB39" s="3"/>
      <c r="BC39" s="3"/>
      <c r="BD39" s="3"/>
      <c r="BE39" s="3"/>
      <c r="BF39" s="3"/>
    </row>
    <row r="40" spans="1:61" ht="15" customHeight="1">
      <c r="B40" s="91"/>
      <c r="C40" s="259" t="str">
        <f>IF(BH40=TRUE,"☑","□")</f>
        <v>□</v>
      </c>
      <c r="E40" s="4" t="s">
        <v>93</v>
      </c>
    </row>
    <row r="41" spans="1:61" ht="15" customHeight="1">
      <c r="D41" s="4" t="s">
        <v>193</v>
      </c>
      <c r="L41" s="308" t="s">
        <v>196</v>
      </c>
      <c r="M41" s="308"/>
      <c r="N41" s="308"/>
      <c r="O41" s="308"/>
      <c r="P41" s="308"/>
      <c r="Q41" s="289" t="s">
        <v>197</v>
      </c>
      <c r="R41" s="289"/>
      <c r="S41" s="289"/>
      <c r="T41" s="309" t="s">
        <v>160</v>
      </c>
      <c r="U41" s="309"/>
      <c r="V41" s="307"/>
      <c r="W41" s="307"/>
      <c r="X41" s="308" t="s">
        <v>162</v>
      </c>
      <c r="Y41" s="308"/>
      <c r="Z41" s="307"/>
      <c r="AA41" s="307"/>
      <c r="AB41" s="307"/>
      <c r="AC41" s="307"/>
      <c r="AD41" s="307"/>
      <c r="AE41" s="289" t="s">
        <v>163</v>
      </c>
      <c r="AF41" s="289"/>
      <c r="AH41" s="28" t="str">
        <f>IF($V$41="","",IF($AV$5-$V$41&lt;6,"","【入力エラー】登録年を確認してください"))</f>
        <v/>
      </c>
      <c r="BI41" s="139" t="b">
        <f>IF($BH$29=TRUE,IF(BH40=TRUE,OR(V41="",Z41="",L42="")))</f>
        <v>0</v>
      </c>
    </row>
    <row r="42" spans="1:61" ht="15" customHeight="1">
      <c r="D42" s="4" t="s">
        <v>91</v>
      </c>
      <c r="L42" s="307"/>
      <c r="M42" s="307"/>
      <c r="N42" s="307"/>
      <c r="O42" s="307"/>
      <c r="P42" s="307"/>
      <c r="Q42" s="307"/>
      <c r="R42" s="307"/>
      <c r="S42" s="307"/>
      <c r="T42" s="307"/>
      <c r="U42" s="307"/>
      <c r="W42" s="28"/>
    </row>
    <row r="43" spans="1:61" ht="15" customHeight="1">
      <c r="C43" s="28" t="str">
        <f>IF(AND(BH37=TRUE,BH40=TRUE),"【入力エラー】「建設業」と「解体工事業」のいずれか一方をチェックしてください。","")</f>
        <v/>
      </c>
    </row>
    <row r="44" spans="1:61" ht="15" customHeight="1">
      <c r="A44" s="4" t="s">
        <v>94</v>
      </c>
    </row>
    <row r="45" spans="1:61" ht="15" customHeight="1">
      <c r="C45" s="4" t="s">
        <v>95</v>
      </c>
    </row>
    <row r="46" spans="1:61" ht="15" customHeight="1">
      <c r="D46" s="11"/>
      <c r="E46" s="14"/>
      <c r="F46" s="15" t="s">
        <v>4</v>
      </c>
      <c r="G46" s="294"/>
      <c r="H46" s="294"/>
      <c r="I46" s="16" t="s">
        <v>0</v>
      </c>
      <c r="J46" s="294"/>
      <c r="K46" s="294"/>
      <c r="L46" s="16" t="s">
        <v>1</v>
      </c>
      <c r="M46" s="294"/>
      <c r="N46" s="294"/>
      <c r="O46" s="16" t="s">
        <v>2</v>
      </c>
      <c r="P46" s="17"/>
      <c r="Q46" s="28" t="str">
        <f>IF(M46="","",IF(DATE($AV$5+2018,$AY$5,$BB$5)&gt;=DATE($G$46+2018,$J$46,$M$46),"","【入力エラー】届出年月日以前の日付としてください"))</f>
        <v/>
      </c>
      <c r="R46" s="6"/>
      <c r="S46" s="3"/>
      <c r="T46" s="6"/>
      <c r="U46" s="6"/>
      <c r="V46" s="6"/>
      <c r="W46" s="6"/>
      <c r="X46" s="6"/>
      <c r="Y46" s="6"/>
      <c r="Z46" s="6"/>
      <c r="AA46" s="6"/>
      <c r="AB46" s="6"/>
      <c r="AC46" s="6"/>
      <c r="AD46" s="6"/>
      <c r="AE46" s="6"/>
      <c r="AF46" s="6"/>
      <c r="AG46" s="6"/>
      <c r="AH46" s="6"/>
      <c r="AI46" s="6"/>
      <c r="AJ46" s="6"/>
      <c r="AK46" s="6"/>
      <c r="AL46" s="6"/>
      <c r="BI46" s="139" t="b">
        <f>IF($BH$29=TRUE,OR(G46="",J46="",M46=""))</f>
        <v>0</v>
      </c>
    </row>
    <row r="47" spans="1:61" ht="15" customHeight="1">
      <c r="D47" s="28" t="str">
        <f>IF(OR(G46="",J46="",M46="",DAY(DATE(G46+2018,J46,M46))=M46)=TRUE,"","【入力エラー】正しい日付を入力してください")</f>
        <v/>
      </c>
    </row>
    <row r="48" spans="1:61" ht="15" customHeight="1">
      <c r="A48" s="6" t="s">
        <v>96</v>
      </c>
    </row>
    <row r="49" spans="1:61" ht="15" customHeight="1">
      <c r="B49" s="19"/>
      <c r="E49" s="4" t="s">
        <v>97</v>
      </c>
      <c r="AL49" s="22"/>
    </row>
    <row r="50" spans="1:61" ht="15" customHeight="1">
      <c r="B50" s="20"/>
      <c r="E50" s="4" t="s">
        <v>98</v>
      </c>
      <c r="AL50" s="23"/>
    </row>
    <row r="51" spans="1:61" ht="15" customHeight="1">
      <c r="B51" s="20"/>
      <c r="E51" s="4" t="s">
        <v>99</v>
      </c>
      <c r="AL51" s="23"/>
    </row>
    <row r="52" spans="1:61" ht="15" customHeight="1">
      <c r="B52" s="21"/>
      <c r="D52" s="4" t="s">
        <v>100</v>
      </c>
      <c r="AL52" s="24"/>
    </row>
    <row r="53" spans="1:61" ht="15" customHeight="1"/>
    <row r="54" spans="1:61" ht="15" customHeight="1">
      <c r="A54" s="4" t="s">
        <v>101</v>
      </c>
      <c r="AR54" s="28" t="str">
        <f>IF(OR(AU55="",AX55="",BA55="",DAY(DATE(AU55+2018,AX55,BA55))=BA55)=TRUE,"","【入力エラー】正しい日付を入力してください")</f>
        <v/>
      </c>
      <c r="BI54" s="139" t="b">
        <f>B55=""</f>
        <v>1</v>
      </c>
    </row>
    <row r="55" spans="1:61" ht="15" customHeight="1">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Q55" s="7" t="str">
        <f>IF($BH$3=3,"（工事着手日）","（工事着手予定日）")</f>
        <v>（工事着手予定日）</v>
      </c>
      <c r="AR55" s="11"/>
      <c r="AS55" s="14"/>
      <c r="AT55" s="15" t="s">
        <v>4</v>
      </c>
      <c r="AU55" s="294"/>
      <c r="AV55" s="294"/>
      <c r="AW55" s="16" t="s">
        <v>0</v>
      </c>
      <c r="AX55" s="294"/>
      <c r="AY55" s="294"/>
      <c r="AZ55" s="16" t="s">
        <v>1</v>
      </c>
      <c r="BA55" s="294"/>
      <c r="BB55" s="294"/>
      <c r="BC55" s="16" t="s">
        <v>2</v>
      </c>
      <c r="BE55" s="28" t="str">
        <f>IF($BH$3=3,"",IF(BA55="","",IF(DATE($AV$5+2018,$AY$5,$BB$5)+7&lt;=DATE($AU$55+2018,$AX$55,$BA$55),"","【入力エラー】届出年月日から７日目以降の日付としてください")))</f>
        <v/>
      </c>
      <c r="BI55" s="139" t="b">
        <f>OR(AU55="",AX55="",BA55="")</f>
        <v>1</v>
      </c>
    </row>
    <row r="56" spans="1:61" ht="15" customHeight="1">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Q56" s="7" t="s">
        <v>102</v>
      </c>
      <c r="AR56" s="11"/>
      <c r="AS56" s="14"/>
      <c r="AT56" s="15" t="s">
        <v>4</v>
      </c>
      <c r="AU56" s="294"/>
      <c r="AV56" s="294"/>
      <c r="AW56" s="16" t="s">
        <v>0</v>
      </c>
      <c r="AX56" s="294"/>
      <c r="AY56" s="294"/>
      <c r="AZ56" s="16" t="s">
        <v>1</v>
      </c>
      <c r="BA56" s="294"/>
      <c r="BB56" s="294"/>
      <c r="BC56" s="16" t="s">
        <v>2</v>
      </c>
      <c r="BE56" s="28" t="str">
        <f>IF(BA56="","",IF(DATE($AU$56+2018,$AX$56,$BA$56)&gt;=DATE($AU$55+2018,$AX$55,$BA$55),"","【入力エラー】工事着手予定日以降の日付としてください"))</f>
        <v/>
      </c>
      <c r="BI56" s="139" t="b">
        <f>OR(AU56="",AX56="",BA56="")</f>
        <v>1</v>
      </c>
    </row>
    <row r="57" spans="1:61" ht="15" customHeight="1">
      <c r="A57" s="25" t="s">
        <v>103</v>
      </c>
    </row>
    <row r="58" spans="1:61" ht="15" customHeight="1">
      <c r="A58" s="25" t="s">
        <v>104</v>
      </c>
      <c r="AR58" s="28" t="str">
        <f>IF(OR(AU56="",AX56="",BA56="",DAY(DATE(AU56+2018,AX56,BA56))=BA56)=TRUE,"","【入力エラー】正しい日付を入力してください")</f>
        <v/>
      </c>
    </row>
    <row r="59" spans="1:61" ht="15" customHeight="1">
      <c r="A59" s="26" t="s">
        <v>105</v>
      </c>
    </row>
    <row r="60" spans="1:61" ht="15" customHeight="1">
      <c r="A60" s="26" t="s">
        <v>106</v>
      </c>
      <c r="BI60" s="141"/>
    </row>
    <row r="61" spans="1:61" ht="15" customHeight="1">
      <c r="R61" s="4" t="str">
        <f>IF($BH$3=2,"当初届出年月日","")</f>
        <v/>
      </c>
      <c r="W61" s="159"/>
      <c r="X61" s="159"/>
      <c r="Y61" s="159"/>
      <c r="Z61" s="159"/>
      <c r="AA61" s="146"/>
      <c r="AB61" s="2"/>
      <c r="AC61" s="8" t="str">
        <f>IF($BH$3=2,"令和","")</f>
        <v/>
      </c>
      <c r="AD61" s="287"/>
      <c r="AE61" s="287"/>
      <c r="AF61" s="9" t="str">
        <f>IF($BH$3=2,"年","")</f>
        <v/>
      </c>
      <c r="AG61" s="287"/>
      <c r="AH61" s="287"/>
      <c r="AI61" s="9" t="str">
        <f>IF($BH$3=2,"月","")</f>
        <v/>
      </c>
      <c r="AJ61" s="287"/>
      <c r="AK61" s="287"/>
      <c r="AL61" s="9" t="str">
        <f>IF($BH$3=2,"日","")</f>
        <v/>
      </c>
      <c r="AM61" s="5"/>
      <c r="AN61" s="28" t="str">
        <f>IF(OR(AD61="",AG61="",AJ61="",DAY(DATE(AD61+2018,AG61,AJ61))=AJ61)=TRUE,"","【入力エラー】正しい日付を入力してください")</f>
        <v/>
      </c>
      <c r="AO61" s="159"/>
      <c r="AP61" s="159"/>
      <c r="AQ61" s="159"/>
      <c r="AR61" s="159"/>
      <c r="AS61" s="159"/>
      <c r="AT61" s="159"/>
      <c r="AU61" s="159"/>
      <c r="AV61" s="159"/>
      <c r="AW61" s="159"/>
      <c r="AX61" s="159"/>
      <c r="AY61" s="159"/>
      <c r="AZ61" s="159"/>
      <c r="BA61" s="159"/>
      <c r="BB61" s="159"/>
      <c r="BC61" s="159"/>
      <c r="BD61" s="159"/>
      <c r="BE61" s="159"/>
      <c r="BF61" s="159"/>
      <c r="BI61" s="139" t="b">
        <f>IF($BH$3=2,OR(AD61="",AG61="",AJ61=""))</f>
        <v>0</v>
      </c>
    </row>
    <row r="62" spans="1:61" ht="15" customHeight="1">
      <c r="A62" s="4" t="s">
        <v>107</v>
      </c>
      <c r="B62" s="11"/>
      <c r="C62" s="11"/>
      <c r="D62" s="11"/>
      <c r="E62" s="11"/>
      <c r="F62" s="11"/>
      <c r="G62" s="11"/>
      <c r="H62" s="11"/>
      <c r="I62" s="11"/>
      <c r="J62" s="11"/>
      <c r="K62" s="11"/>
      <c r="L62" s="11"/>
      <c r="M62" s="11"/>
      <c r="N62" s="11"/>
      <c r="O62" s="11"/>
      <c r="R62" s="160" t="str">
        <f>IF($BH$3=2,"変更箇所","")</f>
        <v/>
      </c>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I62" s="139" t="b">
        <f>IF($BH$3=2,W61="")</f>
        <v>0</v>
      </c>
    </row>
    <row r="63" spans="1:61" ht="15" customHeight="1">
      <c r="W63" s="286"/>
      <c r="X63" s="286"/>
      <c r="Y63" s="286"/>
      <c r="Z63" s="286"/>
      <c r="AA63" s="286"/>
      <c r="AB63" s="286"/>
      <c r="AC63" s="286"/>
      <c r="AD63" s="286"/>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6"/>
      <c r="BF63" s="286"/>
      <c r="BI63" s="139" t="s">
        <v>404</v>
      </c>
    </row>
    <row r="64" spans="1:61">
      <c r="BI64" s="139">
        <f>COUNTIF(BI1:BI63,TRUE)</f>
        <v>14</v>
      </c>
    </row>
  </sheetData>
  <sheetProtection algorithmName="SHA-512" hashValue="z/16iQx909RQKBpgX/r3thkuuqKWgcW/uC6T7BPfCXe2sBKsM0BlC+6WCgifoqOob/TeQGlBr82wWAIvvkSGxw==" saltValue="+rLQ0BeVJ5I2cwH8wB6OMA==" spinCount="100000" sheet="1" objects="1" scenarios="1"/>
  <mergeCells count="65">
    <mergeCell ref="G46:H46"/>
    <mergeCell ref="J46:K46"/>
    <mergeCell ref="M46:N46"/>
    <mergeCell ref="AU55:AV55"/>
    <mergeCell ref="AX55:AY55"/>
    <mergeCell ref="J1:AW2"/>
    <mergeCell ref="S39:AB39"/>
    <mergeCell ref="Q41:S41"/>
    <mergeCell ref="L41:P41"/>
    <mergeCell ref="L42:U42"/>
    <mergeCell ref="J38:N38"/>
    <mergeCell ref="T41:U41"/>
    <mergeCell ref="V41:W41"/>
    <mergeCell ref="X41:Y41"/>
    <mergeCell ref="Z41:AD41"/>
    <mergeCell ref="AD38:AE38"/>
    <mergeCell ref="X38:Y38"/>
    <mergeCell ref="Z38:AA38"/>
    <mergeCell ref="AB38:AC38"/>
    <mergeCell ref="V38:W38"/>
    <mergeCell ref="AI24:AL24"/>
    <mergeCell ref="AI25:AL25"/>
    <mergeCell ref="A3:BF3"/>
    <mergeCell ref="AV5:AW5"/>
    <mergeCell ref="AY5:AZ5"/>
    <mergeCell ref="BB5:BC5"/>
    <mergeCell ref="W24:AE24"/>
    <mergeCell ref="AD10:BE11"/>
    <mergeCell ref="AD9:BE9"/>
    <mergeCell ref="AJ12:AN12"/>
    <mergeCell ref="AU12:BE12"/>
    <mergeCell ref="AD13:BE13"/>
    <mergeCell ref="A19:BF19"/>
    <mergeCell ref="X32:BE32"/>
    <mergeCell ref="M34:Q34"/>
    <mergeCell ref="X34:AH34"/>
    <mergeCell ref="AJ14:AN14"/>
    <mergeCell ref="AU14:BE14"/>
    <mergeCell ref="AR28:AW28"/>
    <mergeCell ref="AD15:BE15"/>
    <mergeCell ref="W27:AE27"/>
    <mergeCell ref="AI27:AL27"/>
    <mergeCell ref="AR27:AW27"/>
    <mergeCell ref="R22:BE22"/>
    <mergeCell ref="AX25:BD25"/>
    <mergeCell ref="AX24:BD24"/>
    <mergeCell ref="W25:AE25"/>
    <mergeCell ref="J21:AN21"/>
    <mergeCell ref="J22:Q22"/>
    <mergeCell ref="W62:BF63"/>
    <mergeCell ref="AD61:AE61"/>
    <mergeCell ref="AG61:AH61"/>
    <mergeCell ref="AJ61:AK61"/>
    <mergeCell ref="X33:BE33"/>
    <mergeCell ref="AN38:AO38"/>
    <mergeCell ref="AP38:AQ38"/>
    <mergeCell ref="AR38:AX38"/>
    <mergeCell ref="AE41:AF41"/>
    <mergeCell ref="G35:AH35"/>
    <mergeCell ref="AF38:AM38"/>
    <mergeCell ref="BA55:BB55"/>
    <mergeCell ref="AU56:AV56"/>
    <mergeCell ref="AX56:AY56"/>
    <mergeCell ref="BA56:BB56"/>
    <mergeCell ref="B55:AF56"/>
  </mergeCells>
  <phoneticPr fontId="2"/>
  <conditionalFormatting sqref="A32:BF42 A43:D43 F43:BF43">
    <cfRule type="expression" dxfId="312" priority="12">
      <formula>$BH$30=TRUE</formula>
    </cfRule>
  </conditionalFormatting>
  <conditionalFormatting sqref="B24:C28 M29:W29 B37:C40">
    <cfRule type="expression" dxfId="311" priority="1">
      <formula>$BH$11=TRUE</formula>
    </cfRule>
  </conditionalFormatting>
  <conditionalFormatting sqref="B24:C28">
    <cfRule type="expression" dxfId="310" priority="310">
      <formula>OR($BH$24,$BH$25,$BH$26,$BH$28)=TRUE</formula>
    </cfRule>
  </conditionalFormatting>
  <conditionalFormatting sqref="B37:C40">
    <cfRule type="expression" dxfId="309" priority="14">
      <formula>AND($BH$37=TRUE,$BH$40=TRUE)</formula>
    </cfRule>
    <cfRule type="expression" dxfId="308" priority="15">
      <formula>OR($BH$37,$BH$40)=TRUE</formula>
    </cfRule>
  </conditionalFormatting>
  <conditionalFormatting sqref="B55:AF56">
    <cfRule type="containsBlanks" dxfId="307" priority="64">
      <formula>LEN(TRIM(B55))=0</formula>
    </cfRule>
  </conditionalFormatting>
  <conditionalFormatting sqref="D46:O46">
    <cfRule type="expression" dxfId="306" priority="49">
      <formula>$BH$30=TRUE</formula>
    </cfRule>
  </conditionalFormatting>
  <conditionalFormatting sqref="D37:BF39">
    <cfRule type="expression" dxfId="305" priority="24">
      <formula>$BH$40=TRUE</formula>
    </cfRule>
  </conditionalFormatting>
  <conditionalFormatting sqref="D40:BF42">
    <cfRule type="expression" dxfId="304" priority="16">
      <formula>$BH$37=TRUE</formula>
    </cfRule>
  </conditionalFormatting>
  <conditionalFormatting sqref="G35">
    <cfRule type="expression" dxfId="303" priority="68">
      <formula>G35="○○県△▽市●○3-4-5"</formula>
    </cfRule>
  </conditionalFormatting>
  <conditionalFormatting sqref="G46 J46 M46">
    <cfRule type="containsBlanks" dxfId="302" priority="67">
      <formula>LEN(TRIM(G46))=0</formula>
    </cfRule>
  </conditionalFormatting>
  <conditionalFormatting sqref="J38:N38 X38:Y38 AB38:AC38 AF38:AM38 AR38:AX38 S39:AB39 V41:W41 Z41:AD41 L42:U42">
    <cfRule type="notContainsBlanks" dxfId="301" priority="13">
      <formula>LEN(TRIM(J38))&gt;0</formula>
    </cfRule>
  </conditionalFormatting>
  <conditionalFormatting sqref="J38:N38 X38:Y38 AB38:AC38 AF38:AM38 AR38:AX38 S39:AB39">
    <cfRule type="expression" dxfId="300" priority="50">
      <formula>$BH$37=TRUE</formula>
    </cfRule>
  </conditionalFormatting>
  <conditionalFormatting sqref="J22:Q22">
    <cfRule type="expression" dxfId="299" priority="105">
      <formula>J22="〈市町村名〉"</formula>
    </cfRule>
  </conditionalFormatting>
  <conditionalFormatting sqref="J21:AN21">
    <cfRule type="expression" dxfId="298" priority="104">
      <formula>J21="○○住宅解体工事"</formula>
    </cfRule>
  </conditionalFormatting>
  <conditionalFormatting sqref="J1:AW2">
    <cfRule type="containsBlanks" dxfId="297" priority="3">
      <formula>LEN(TRIM(J1))=0</formula>
    </cfRule>
  </conditionalFormatting>
  <conditionalFormatting sqref="M34">
    <cfRule type="expression" dxfId="296" priority="70">
      <formula>M34="000-0000"</formula>
    </cfRule>
  </conditionalFormatting>
  <conditionalFormatting sqref="M29:W29">
    <cfRule type="expression" dxfId="295" priority="312">
      <formula>AND($BH$29=TRUE,$BH$30=TRUE)</formula>
    </cfRule>
    <cfRule type="expression" dxfId="294" priority="313">
      <formula>OR($BH$29,$BH$30)=TRUE</formula>
    </cfRule>
  </conditionalFormatting>
  <conditionalFormatting sqref="R22:BE22">
    <cfRule type="expression" dxfId="293" priority="103">
      <formula>R22="○▲2-3-4"</formula>
    </cfRule>
  </conditionalFormatting>
  <conditionalFormatting sqref="V41:W41 Z41:AD41 L42:U42">
    <cfRule type="expression" dxfId="292" priority="25">
      <formula>$BH$40=TRUE</formula>
    </cfRule>
  </conditionalFormatting>
  <conditionalFormatting sqref="W24 AI24 AX24">
    <cfRule type="expression" dxfId="291" priority="309">
      <formula>$BH$24=TRUE</formula>
    </cfRule>
  </conditionalFormatting>
  <conditionalFormatting sqref="W24:AE25 AI24:AL25 AX24:BD25 W27:AE27 AI27:AL27 AR27:AW28">
    <cfRule type="notContainsBlanks" dxfId="290" priority="19">
      <formula>LEN(TRIM(W24))&gt;0</formula>
    </cfRule>
  </conditionalFormatting>
  <conditionalFormatting sqref="W25:AE25 AI25:AL25 AX25:BD25">
    <cfRule type="expression" dxfId="289" priority="22">
      <formula>$BH$25=TRUE</formula>
    </cfRule>
  </conditionalFormatting>
  <conditionalFormatting sqref="W27:AE27 AI27:AL27 AR27:AW27">
    <cfRule type="expression" dxfId="288" priority="21">
      <formula>$BH$26=TRUE</formula>
    </cfRule>
  </conditionalFormatting>
  <conditionalFormatting sqref="X34">
    <cfRule type="expression" dxfId="287" priority="69">
      <formula>X34="000-000-0000"</formula>
    </cfRule>
  </conditionalFormatting>
  <conditionalFormatting sqref="X32:BE32">
    <cfRule type="expression" dxfId="286" priority="72">
      <formula>X32="ユウゲンガイシャマルバツコウギョウ　ダイヒョウトリシマリヤク　ギフ　ジロウ"</formula>
    </cfRule>
  </conditionalFormatting>
  <conditionalFormatting sqref="X32:BE33 M34 X34 G35">
    <cfRule type="expression" dxfId="285" priority="5">
      <formula>$BH$30=TRUE</formula>
    </cfRule>
  </conditionalFormatting>
  <conditionalFormatting sqref="X32:BE33 M34:Q34 X34:AH34 G35:AH35">
    <cfRule type="expression" dxfId="284" priority="33">
      <formula>$O$29="自主施工"</formula>
    </cfRule>
  </conditionalFormatting>
  <conditionalFormatting sqref="X33:BE33">
    <cfRule type="expression" dxfId="283" priority="71">
      <formula>X33="有限会社○×工業　代表取締役　岐阜　次郎"</formula>
    </cfRule>
  </conditionalFormatting>
  <conditionalFormatting sqref="AD61 AG61 AJ61 W62">
    <cfRule type="notContainsBlanks" dxfId="282" priority="314">
      <formula>LEN(TRIM(W61))&gt;0</formula>
    </cfRule>
    <cfRule type="expression" dxfId="281" priority="316">
      <formula>$BH$3=2</formula>
    </cfRule>
  </conditionalFormatting>
  <conditionalFormatting sqref="AD9:BE9">
    <cfRule type="expression" dxfId="280" priority="88">
      <formula>AD9="マルマルカブシキガイシャ　ダイヒョウトリシマリヤク　ギフ　タロウ"</formula>
    </cfRule>
  </conditionalFormatting>
  <conditionalFormatting sqref="AD10:BE11">
    <cfRule type="containsText" dxfId="279" priority="89" operator="containsText" text="法人の場合">
      <formula>NOT(ISERROR(SEARCH("法人の場合",AD10)))</formula>
    </cfRule>
  </conditionalFormatting>
  <conditionalFormatting sqref="AD13:BE13">
    <cfRule type="expression" dxfId="278" priority="76">
      <formula>AD13="○○県△▽市●○3-4-5"</formula>
    </cfRule>
  </conditionalFormatting>
  <conditionalFormatting sqref="AD15:BE15">
    <cfRule type="expression" dxfId="277" priority="73">
      <formula>AD15="■■県○○市○○▽1111"</formula>
    </cfRule>
  </conditionalFormatting>
  <conditionalFormatting sqref="AJ12:AN12">
    <cfRule type="expression" dxfId="276" priority="78">
      <formula>AJ12="000-0000"</formula>
    </cfRule>
  </conditionalFormatting>
  <conditionalFormatting sqref="AJ14:AN14">
    <cfRule type="expression" dxfId="275" priority="75">
      <formula>AJ14="000-0000"</formula>
    </cfRule>
  </conditionalFormatting>
  <conditionalFormatting sqref="AR28:AW28">
    <cfRule type="expression" dxfId="274" priority="311">
      <formula>$BH$28=TRUE</formula>
    </cfRule>
  </conditionalFormatting>
  <conditionalFormatting sqref="AU55:AU56 AX55:AX56 BA55:BA56">
    <cfRule type="containsBlanks" dxfId="273" priority="65">
      <formula>LEN(TRIM(AU55))=0</formula>
    </cfRule>
  </conditionalFormatting>
  <conditionalFormatting sqref="AU12:BE12">
    <cfRule type="expression" dxfId="272" priority="77">
      <formula>AU12="000-000-0000"</formula>
    </cfRule>
  </conditionalFormatting>
  <conditionalFormatting sqref="AU14:BE14">
    <cfRule type="expression" dxfId="271" priority="74">
      <formula>AU14="000-000-0000"</formula>
    </cfRule>
  </conditionalFormatting>
  <conditionalFormatting sqref="AV5 AY5 BB5">
    <cfRule type="containsBlanks" dxfId="270" priority="114">
      <formula>LEN(TRIM(AV5))=0</formula>
    </cfRule>
  </conditionalFormatting>
  <dataValidations count="16">
    <dataValidation allowBlank="1" showInputMessage="1" showErrorMessage="1" promptTitle="転居予定先が無い場合" prompt="バックスペースキーで空欄としてください（着色が消えます）" sqref="AD15:BE15 AU14:BE14" xr:uid="{D94EFFAA-6E0A-48FA-AE8D-917AC2825AA7}"/>
    <dataValidation type="textLength" showInputMessage="1" showErrorMessage="1" error="空欄不可" sqref="AD13:BE13 AJ12:AN12 AU12:BE12 X33:BE33 J21:AN21 R22:BE22 X34 G35 M34 AD10:BE11" xr:uid="{051EEECD-9645-4501-98CD-BFE663507EFD}">
      <formula1>1</formula1>
      <formula2>1000</formula2>
    </dataValidation>
    <dataValidation type="decimal" allowBlank="1" showInputMessage="1" showErrorMessage="1" error="80㎡以上としてください" sqref="AX24:BD24" xr:uid="{67FDCA1D-474D-4B32-BFE2-0FB7A53E556C}">
      <formula1>80</formula1>
      <formula2>1000000</formula2>
    </dataValidation>
    <dataValidation type="decimal" allowBlank="1" showInputMessage="1" showErrorMessage="1" error="500㎡以上としてください" sqref="AX25:BD25" xr:uid="{36EF4B32-CB6B-48E9-A5AF-EE8C57F25DBC}">
      <formula1>500</formula1>
      <formula2>1000000</formula2>
    </dataValidation>
    <dataValidation type="whole" allowBlank="1" showInputMessage="1" showErrorMessage="1" error="１億円（10000万円）以上としてください" prompt="消費税及び地方消費税を含む" sqref="AR27:AW27" xr:uid="{C4859D51-FCEB-482F-92F1-A4A5A84ACE1B}">
      <formula1>10000</formula1>
      <formula2>100000000</formula2>
    </dataValidation>
    <dataValidation allowBlank="1" showInputMessage="1" showErrorMessage="1" promptTitle="転居予定先が無い場合" prompt="バックスペースキーで空欄としてください（着色が消えます）_x000a_" sqref="AJ14:AN14" xr:uid="{A172CB2A-89E9-42E7-BA20-83A5C90E2852}"/>
    <dataValidation type="textLength" allowBlank="1" showInputMessage="1" showErrorMessage="1" error="6桁の番号としてください（例：000561）" prompt="6桁の番号としてください_x000a_（例：000561）" sqref="AF38:AM38" xr:uid="{E98A4589-18FD-4090-A833-8197E7AC3E32}">
      <formula1>6</formula1>
      <formula2>6</formula2>
    </dataValidation>
    <dataValidation type="whole" allowBlank="1" showInputMessage="1" showErrorMessage="1" sqref="Z41:AD41" xr:uid="{CF803A4A-947D-43C4-8E95-81FE82607AB2}">
      <formula1>1</formula1>
      <formula2>2000</formula2>
    </dataValidation>
    <dataValidation allowBlank="1" showInputMessage="1" showErrorMessage="1" prompt="〈入力例〉_x000a_岐阜　三郎" sqref="S39:AB39" xr:uid="{8FA579A0-9275-49D5-B832-14647017D29B}"/>
    <dataValidation allowBlank="1" showInputMessage="1" showErrorMessage="1" prompt="〈入力例〉_x000a_一戸建ての住宅、共同住宅、事務所、店舗、飲食店、工場、倉庫、自動車車庫、店舗兼住宅　など" sqref="W24:AE25 W27:AE27" xr:uid="{EE1C26BD-5094-4C19-AE6C-D73853BCE58E}"/>
    <dataValidation allowBlank="1" showInputMessage="1" showErrorMessage="1" prompt="〈複数棟の入力例1〉_x000a_平屋建と2階建の2棟を解体する場合_x000a_1、2_x000a_〈複数棟の入力例2〉_x000a_3棟解体するが、全て平屋建の場合_x000a_1" sqref="AI24:AL24" xr:uid="{2DFADD5C-2890-4ADF-90AF-C87600656195}"/>
    <dataValidation allowBlank="1" showInputMessage="1" showErrorMessage="1" prompt="〈複数棟の入力例1〉_x000a_平屋建と2階建の2棟の場合_x000a_1、2_x000a_〈複数棟の入力例2〉_x000a_3棟全て平屋建の場合_x000a_1" sqref="AI25:AL25 AI27:AL27" xr:uid="{84C62FB3-4C76-47E6-8DE4-917A2C9CBF4C}"/>
    <dataValidation type="whole" allowBlank="1" showInputMessage="1" showErrorMessage="1" error="500万円以上としてください" prompt="消費税及び地方消費税を含む" sqref="AR28:AW28" xr:uid="{47297F97-A8C2-45A3-9A76-9608B44B2F51}">
      <formula1>500</formula1>
      <formula2>100000000</formula2>
    </dataValidation>
    <dataValidation allowBlank="1" showInputMessage="1" showErrorMessage="1" prompt="〈入力例〉_x000a_岐阜　四郎" sqref="L42:U42" xr:uid="{C5EFE330-E738-419A-A1D6-F3B642E1688F}"/>
    <dataValidation type="textLength" imeMode="fullKatakana" showInputMessage="1" showErrorMessage="1" error="空欄不可" sqref="AD9:BE9 X32:BE32" xr:uid="{9D0BF212-BED7-4F03-80CE-8FCDDEB1F865}">
      <formula1>1</formula1>
      <formula2>1000</formula2>
    </dataValidation>
    <dataValidation type="list" allowBlank="1" showInputMessage="1" showErrorMessage="1" prompt="プルダウンで選択してください" sqref="AR38:AX38" xr:uid="{D906B30E-5EA9-41A0-B16B-F5C7EBADA729}">
      <formula1>IF(AND(BH24,BH25&lt;&gt;TRUE,BH26&lt;&gt;TRUE,BH28&lt;&gt;TRUE),解体業種,全業種)</formula1>
    </dataValidation>
  </dataValidations>
  <printOptions horizontalCentered="1"/>
  <pageMargins left="0.39370078740157483" right="0.39370078740157483" top="0.59055118110236227" bottom="0.39370078740157483" header="0.31496062992125984" footer="0.31496062992125984"/>
  <pageSetup paperSize="9" scale="77" orientation="portrait" r:id="rId1"/>
  <headerFooter alignWithMargins="0"/>
  <ignoredErrors>
    <ignoredError sqref="BI13" formula="1"/>
    <ignoredError sqref="AC6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print="0" autoFill="0" autoLine="0" autoPict="0">
                <anchor moveWithCells="1">
                  <from>
                    <xdr:col>1</xdr:col>
                    <xdr:colOff>76200</xdr:colOff>
                    <xdr:row>22</xdr:row>
                    <xdr:rowOff>180975</xdr:rowOff>
                  </from>
                  <to>
                    <xdr:col>3</xdr:col>
                    <xdr:colOff>0</xdr:colOff>
                    <xdr:row>24</xdr:row>
                    <xdr:rowOff>28575</xdr:rowOff>
                  </to>
                </anchor>
              </controlPr>
            </control>
          </mc:Choice>
        </mc:AlternateContent>
        <mc:AlternateContent xmlns:mc="http://schemas.openxmlformats.org/markup-compatibility/2006">
          <mc:Choice Requires="x14">
            <control shapeId="12294" r:id="rId5" name="Check Box 6">
              <controlPr defaultSize="0" print="0" autoFill="0" autoLine="0" autoPict="0">
                <anchor moveWithCells="1">
                  <from>
                    <xdr:col>1</xdr:col>
                    <xdr:colOff>76200</xdr:colOff>
                    <xdr:row>23</xdr:row>
                    <xdr:rowOff>180975</xdr:rowOff>
                  </from>
                  <to>
                    <xdr:col>3</xdr:col>
                    <xdr:colOff>0</xdr:colOff>
                    <xdr:row>25</xdr:row>
                    <xdr:rowOff>28575</xdr:rowOff>
                  </to>
                </anchor>
              </controlPr>
            </control>
          </mc:Choice>
        </mc:AlternateContent>
        <mc:AlternateContent xmlns:mc="http://schemas.openxmlformats.org/markup-compatibility/2006">
          <mc:Choice Requires="x14">
            <control shapeId="12295" r:id="rId6" name="Check Box 7">
              <controlPr defaultSize="0" print="0" autoFill="0" autoLine="0" autoPict="0">
                <anchor moveWithCells="1">
                  <from>
                    <xdr:col>1</xdr:col>
                    <xdr:colOff>76200</xdr:colOff>
                    <xdr:row>24</xdr:row>
                    <xdr:rowOff>180975</xdr:rowOff>
                  </from>
                  <to>
                    <xdr:col>3</xdr:col>
                    <xdr:colOff>0</xdr:colOff>
                    <xdr:row>26</xdr:row>
                    <xdr:rowOff>28575</xdr:rowOff>
                  </to>
                </anchor>
              </controlPr>
            </control>
          </mc:Choice>
        </mc:AlternateContent>
        <mc:AlternateContent xmlns:mc="http://schemas.openxmlformats.org/markup-compatibility/2006">
          <mc:Choice Requires="x14">
            <control shapeId="12296" r:id="rId7" name="Check Box 8">
              <controlPr defaultSize="0" print="0" autoFill="0" autoLine="0" autoPict="0">
                <anchor moveWithCells="1">
                  <from>
                    <xdr:col>1</xdr:col>
                    <xdr:colOff>76200</xdr:colOff>
                    <xdr:row>26</xdr:row>
                    <xdr:rowOff>180975</xdr:rowOff>
                  </from>
                  <to>
                    <xdr:col>3</xdr:col>
                    <xdr:colOff>0</xdr:colOff>
                    <xdr:row>28</xdr:row>
                    <xdr:rowOff>28575</xdr:rowOff>
                  </to>
                </anchor>
              </controlPr>
            </control>
          </mc:Choice>
        </mc:AlternateContent>
        <mc:AlternateContent xmlns:mc="http://schemas.openxmlformats.org/markup-compatibility/2006">
          <mc:Choice Requires="x14">
            <control shapeId="12299" r:id="rId8" name="Check Box 11">
              <controlPr defaultSize="0" print="0" autoFill="0" autoLine="0" autoPict="0">
                <anchor moveWithCells="1">
                  <from>
                    <xdr:col>1</xdr:col>
                    <xdr:colOff>80963</xdr:colOff>
                    <xdr:row>35</xdr:row>
                    <xdr:rowOff>190500</xdr:rowOff>
                  </from>
                  <to>
                    <xdr:col>3</xdr:col>
                    <xdr:colOff>19050</xdr:colOff>
                    <xdr:row>37</xdr:row>
                    <xdr:rowOff>19050</xdr:rowOff>
                  </to>
                </anchor>
              </controlPr>
            </control>
          </mc:Choice>
        </mc:AlternateContent>
        <mc:AlternateContent xmlns:mc="http://schemas.openxmlformats.org/markup-compatibility/2006">
          <mc:Choice Requires="x14">
            <control shapeId="12300" r:id="rId9" name="Check Box 12">
              <controlPr defaultSize="0" print="0" autoFill="0" autoLine="0" autoPict="0">
                <anchor moveWithCells="1">
                  <from>
                    <xdr:col>1</xdr:col>
                    <xdr:colOff>80963</xdr:colOff>
                    <xdr:row>38</xdr:row>
                    <xdr:rowOff>180975</xdr:rowOff>
                  </from>
                  <to>
                    <xdr:col>3</xdr:col>
                    <xdr:colOff>19050</xdr:colOff>
                    <xdr:row>40</xdr:row>
                    <xdr:rowOff>9525</xdr:rowOff>
                  </to>
                </anchor>
              </controlPr>
            </control>
          </mc:Choice>
        </mc:AlternateContent>
        <mc:AlternateContent xmlns:mc="http://schemas.openxmlformats.org/markup-compatibility/2006">
          <mc:Choice Requires="x14">
            <control shapeId="12303" r:id="rId10" name="Check Box 15">
              <controlPr defaultSize="0" print="0" autoFill="0" autoLine="0" autoPict="0">
                <anchor moveWithCells="1">
                  <from>
                    <xdr:col>16</xdr:col>
                    <xdr:colOff>76200</xdr:colOff>
                    <xdr:row>27</xdr:row>
                    <xdr:rowOff>180975</xdr:rowOff>
                  </from>
                  <to>
                    <xdr:col>18</xdr:col>
                    <xdr:colOff>0</xdr:colOff>
                    <xdr:row>29</xdr:row>
                    <xdr:rowOff>28575</xdr:rowOff>
                  </to>
                </anchor>
              </controlPr>
            </control>
          </mc:Choice>
        </mc:AlternateContent>
        <mc:AlternateContent xmlns:mc="http://schemas.openxmlformats.org/markup-compatibility/2006">
          <mc:Choice Requires="x14">
            <control shapeId="12304" r:id="rId11" name="Check Box 16">
              <controlPr defaultSize="0" print="0" autoFill="0" autoLine="0" autoPict="0">
                <anchor moveWithCells="1">
                  <from>
                    <xdr:col>12</xdr:col>
                    <xdr:colOff>80963</xdr:colOff>
                    <xdr:row>27</xdr:row>
                    <xdr:rowOff>180975</xdr:rowOff>
                  </from>
                  <to>
                    <xdr:col>14</xdr:col>
                    <xdr:colOff>9525</xdr:colOff>
                    <xdr:row>29</xdr:row>
                    <xdr:rowOff>28575</xdr:rowOff>
                  </to>
                </anchor>
              </controlPr>
            </control>
          </mc:Choice>
        </mc:AlternateContent>
        <mc:AlternateContent xmlns:mc="http://schemas.openxmlformats.org/markup-compatibility/2006">
          <mc:Choice Requires="x14">
            <control shapeId="12306" r:id="rId12" name="Check Box 18">
              <controlPr defaultSize="0" print="0" autoFill="0" autoLine="0" autoPict="0">
                <anchor moveWithCells="1">
                  <from>
                    <xdr:col>61</xdr:col>
                    <xdr:colOff>709613</xdr:colOff>
                    <xdr:row>9</xdr:row>
                    <xdr:rowOff>152400</xdr:rowOff>
                  </from>
                  <to>
                    <xdr:col>62</xdr:col>
                    <xdr:colOff>119063</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5">
        <x14:dataValidation type="list" allowBlank="1" showInputMessage="1" showErrorMessage="1" xr:uid="{4671E89C-5A87-4130-8672-2A8BE943B1C1}">
          <x14:formula1>
            <xm:f>プルダウンリスト・更新履歴!$I$3:$I$33</xm:f>
          </x14:formula1>
          <xm:sqref>BA56:BB56</xm:sqref>
        </x14:dataValidation>
        <x14:dataValidation type="list" allowBlank="1" showInputMessage="1" showErrorMessage="1" xr:uid="{5EF81091-AA7B-49BF-B735-21B6EE4E3099}">
          <x14:formula1>
            <xm:f>プルダウンリスト・更新履歴!$E$3:$E$35</xm:f>
          </x14:formula1>
          <xm:sqref>AY5 AX55:AX56 J46 AG61</xm:sqref>
        </x14:dataValidation>
        <x14:dataValidation type="list" allowBlank="1" showInputMessage="1" showErrorMessage="1" xr:uid="{23A1E682-E9A4-4F80-9CE8-18C9D0E95340}">
          <x14:formula1>
            <xm:f>プルダウンリスト・更新履歴!$D$3:$D$35</xm:f>
          </x14:formula1>
          <xm:sqref>AV5 AU55:AU56 G46 AD61</xm:sqref>
        </x14:dataValidation>
        <x14:dataValidation type="list" allowBlank="1" showInputMessage="1" showErrorMessage="1" xr:uid="{CB3B3F71-07E6-48BF-88F0-F098F001856F}">
          <x14:formula1>
            <xm:f>プルダウンリスト・更新履歴!$C$3</xm:f>
          </x14:formula1>
          <xm:sqref>AB61 AS55:AS56 E46</xm:sqref>
        </x14:dataValidation>
        <x14:dataValidation type="list" showInputMessage="1" showErrorMessage="1" error="空欄不可" prompt="プルダウンで選択してください" xr:uid="{8D253966-9326-4118-BE89-7B5D8B89607A}">
          <x14:formula1>
            <xm:f>プルダウンリスト・更新履歴!$K$3:$K$41</xm:f>
          </x14:formula1>
          <xm:sqref>J22:Q22</xm:sqref>
        </x14:dataValidation>
        <x14:dataValidation type="list" allowBlank="1" showInputMessage="1" showErrorMessage="1" prompt="プルダウンで選択してください" xr:uid="{CEB6FA40-EA83-4B23-812D-F4ED524A8955}">
          <x14:formula1>
            <xm:f>プルダウンリスト・更新履歴!$P$3:$P$4</xm:f>
          </x14:formula1>
          <xm:sqref>B55:AF56</xm:sqref>
        </x14:dataValidation>
        <x14:dataValidation type="list" allowBlank="1" showInputMessage="1" showErrorMessage="1" promptTitle="電子申請の場合" prompt="本ファイルを電子申請フォームで送信する日と同一日としてください" xr:uid="{79FD6D2C-E953-4AC0-B819-F5A2689184CB}">
          <x14:formula1>
            <xm:f>プルダウンリスト・更新履歴!$F$3:$F$33</xm:f>
          </x14:formula1>
          <xm:sqref>BB5:BC5</xm:sqref>
        </x14:dataValidation>
        <x14:dataValidation type="list" allowBlank="1" showInputMessage="1" showErrorMessage="1" prompt="プルダウンで選択してください" xr:uid="{9895B89E-0A8A-44D5-AE64-FF9022795094}">
          <x14:formula1>
            <xm:f>プルダウンリスト・更新履歴!$M$3:$M$4</xm:f>
          </x14:formula1>
          <xm:sqref>X38:Y38</xm:sqref>
        </x14:dataValidation>
        <x14:dataValidation type="list" allowBlank="1" showInputMessage="1" showErrorMessage="1" prompt="許可年をプルダウンで選択してください_x000a_（届出年月日が入力されていない場合、選択できません）" xr:uid="{41A89ABF-8612-45A2-99F7-231236A2E3F8}">
          <x14:formula1>
            <xm:f>プルダウンリスト・更新履歴!$N$3:$N$8</xm:f>
          </x14:formula1>
          <xm:sqref>AB38:AC38</xm:sqref>
        </x14:dataValidation>
        <x14:dataValidation type="list" allowBlank="1" showInputMessage="1" showErrorMessage="1" prompt="登録年をプルダウンで選択してください_x000a_（届出年月日が入力されていない場合、選択できません）" xr:uid="{1577B5F6-7952-4EC5-86B4-A19DC1422992}">
          <x14:formula1>
            <xm:f>プルダウンリスト・更新履歴!$N$3:$N$8</xm:f>
          </x14:formula1>
          <xm:sqref>V41:W41</xm:sqref>
        </x14:dataValidation>
        <x14:dataValidation type="list" allowBlank="1" showInputMessage="1" showErrorMessage="1" xr:uid="{9231C390-8F58-480F-AE40-04263209E338}">
          <x14:formula1>
            <xm:f>プルダウンリスト・更新履歴!$G$3:$G$33</xm:f>
          </x14:formula1>
          <xm:sqref>M46:N46</xm:sqref>
        </x14:dataValidation>
        <x14:dataValidation type="list" allowBlank="1" showInputMessage="1" showErrorMessage="1" xr:uid="{DB38BB66-3CD9-4EC3-807B-FD82126430EE}">
          <x14:formula1>
            <xm:f>プルダウンリスト・更新履歴!$H$3:$H$33</xm:f>
          </x14:formula1>
          <xm:sqref>BA55:BB55</xm:sqref>
        </x14:dataValidation>
        <x14:dataValidation type="list" allowBlank="1" showInputMessage="1" showErrorMessage="1" prompt="変更届出書、報告書の様式として使用可能です（プルダウンで標題を変更できます）" xr:uid="{F4EF353B-7D5B-4BC3-9FBD-91F4E52F192C}">
          <x14:formula1>
            <xm:f>プルダウンリスト・更新履歴!$A$3:$A$5</xm:f>
          </x14:formula1>
          <xm:sqref>A3:BF3</xm:sqref>
        </x14:dataValidation>
        <x14:dataValidation type="list" allowBlank="1" showInputMessage="1" showErrorMessage="1" xr:uid="{CA7A33FD-2E8E-499F-99EA-A71FE9F3F4E3}">
          <x14:formula1>
            <xm:f>プルダウンリスト・更新履歴!$J$3:$J$33</xm:f>
          </x14:formula1>
          <xm:sqref>AJ61:AK61</xm:sqref>
        </x14:dataValidation>
        <x14:dataValidation type="list" allowBlank="1" showInputMessage="1" showErrorMessage="1" prompt="プルダウンで選択してください" xr:uid="{25ABBAD8-3AA8-4FD7-8406-48196706C44E}">
          <x14:formula1>
            <xm:f>プルダウンリスト・更新履歴!$L$3:$L$50</xm:f>
          </x14:formula1>
          <xm:sqref>J38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6910-1484-468A-9EE3-FED9E1915F72}">
  <sheetPr>
    <pageSetUpPr fitToPage="1"/>
  </sheetPr>
  <dimension ref="A1:BN65"/>
  <sheetViews>
    <sheetView view="pageBreakPreview" zoomScaleNormal="100" zoomScaleSheetLayoutView="100" workbookViewId="0">
      <selection activeCell="AQ2" sqref="AQ2:BF2"/>
    </sheetView>
  </sheetViews>
  <sheetFormatPr defaultColWidth="8.4375" defaultRowHeight="15" customHeight="1"/>
  <cols>
    <col min="1" max="58" width="1.875" style="29" customWidth="1"/>
    <col min="59" max="59" width="1.5" style="57" customWidth="1"/>
    <col min="60" max="64" width="5.5" style="212" hidden="1" customWidth="1"/>
    <col min="65" max="65" width="5.5" style="141"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204</v>
      </c>
      <c r="BF1" s="30" t="s">
        <v>84</v>
      </c>
      <c r="BM1" s="139" t="b">
        <f>COUNTIF(BN11:BN64,"*【入力エラー】*")&gt;0</f>
        <v>0</v>
      </c>
    </row>
    <row r="2" spans="1:66" ht="15" customHeight="1" thickBot="1">
      <c r="AQ2" s="436" t="s">
        <v>205</v>
      </c>
      <c r="AR2" s="437"/>
      <c r="AS2" s="437"/>
      <c r="AT2" s="437"/>
      <c r="AU2" s="437"/>
      <c r="AV2" s="437"/>
      <c r="AW2" s="437"/>
      <c r="AX2" s="437"/>
      <c r="AY2" s="437"/>
      <c r="AZ2" s="437"/>
      <c r="BA2" s="437"/>
      <c r="BB2" s="437"/>
      <c r="BC2" s="437"/>
      <c r="BD2" s="437"/>
      <c r="BE2" s="437"/>
      <c r="BF2" s="438"/>
      <c r="BM2" s="139" t="s">
        <v>403</v>
      </c>
    </row>
    <row r="3" spans="1:66"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139"/>
      <c r="BN3" s="59" t="s">
        <v>256</v>
      </c>
    </row>
    <row r="4" spans="1:66" s="31" customFormat="1" ht="15" customHeight="1">
      <c r="A4" s="387" t="s">
        <v>207</v>
      </c>
      <c r="B4" s="388"/>
      <c r="C4" s="388"/>
      <c r="D4" s="388"/>
      <c r="E4" s="388"/>
      <c r="F4" s="388"/>
      <c r="G4" s="388"/>
      <c r="H4" s="388"/>
      <c r="I4" s="388"/>
      <c r="J4" s="388"/>
      <c r="K4" s="388"/>
      <c r="L4" s="388"/>
      <c r="M4" s="388"/>
      <c r="N4" s="388"/>
      <c r="O4" s="389"/>
      <c r="P4" s="260" t="str">
        <f>IF(BH4=TRUE,"☑","□")</f>
        <v>□</v>
      </c>
      <c r="Q4" s="32" t="s">
        <v>208</v>
      </c>
      <c r="R4" s="32"/>
      <c r="S4" s="32"/>
      <c r="T4" s="32"/>
      <c r="U4" s="36"/>
      <c r="V4" s="260" t="str">
        <f>IF(BI4=TRUE,"☑","□")</f>
        <v>□</v>
      </c>
      <c r="W4" s="32" t="s">
        <v>216</v>
      </c>
      <c r="X4" s="32"/>
      <c r="Y4" s="32"/>
      <c r="Z4" s="32"/>
      <c r="AA4" s="32"/>
      <c r="AB4" s="32"/>
      <c r="AC4" s="32"/>
      <c r="AD4" s="32"/>
      <c r="AE4" s="32"/>
      <c r="AF4" s="32"/>
      <c r="AG4" s="32"/>
      <c r="AH4" s="32"/>
      <c r="AI4" s="32"/>
      <c r="AJ4" s="32"/>
      <c r="AK4" s="36"/>
      <c r="AL4" s="32"/>
      <c r="AM4" s="260" t="str">
        <f>IF(BJ4=TRUE,"☑","□")</f>
        <v>□</v>
      </c>
      <c r="AN4" s="32" t="s">
        <v>211</v>
      </c>
      <c r="AO4" s="32"/>
      <c r="AP4" s="32"/>
      <c r="AQ4" s="32"/>
      <c r="AR4" s="32"/>
      <c r="AS4" s="32"/>
      <c r="AT4" s="32"/>
      <c r="AU4" s="32"/>
      <c r="AV4" s="32"/>
      <c r="AW4" s="32"/>
      <c r="AX4" s="32"/>
      <c r="AY4" s="32"/>
      <c r="AZ4" s="32"/>
      <c r="BA4" s="32"/>
      <c r="BB4" s="32"/>
      <c r="BC4" s="32"/>
      <c r="BD4" s="36"/>
      <c r="BE4" s="36"/>
      <c r="BF4" s="37"/>
      <c r="BG4" s="58"/>
      <c r="BH4" s="211"/>
      <c r="BI4" s="211"/>
      <c r="BJ4" s="211"/>
      <c r="BK4" s="211"/>
      <c r="BL4" s="211"/>
      <c r="BM4" s="140" t="b">
        <f>COUNTIF(BH4:BJ5,TRUE)=0</f>
        <v>1</v>
      </c>
      <c r="BN4" s="59" t="s">
        <v>405</v>
      </c>
    </row>
    <row r="5" spans="1:66" ht="15" customHeight="1">
      <c r="A5" s="390"/>
      <c r="B5" s="391"/>
      <c r="C5" s="391"/>
      <c r="D5" s="391"/>
      <c r="E5" s="391"/>
      <c r="F5" s="391"/>
      <c r="G5" s="391"/>
      <c r="H5" s="391"/>
      <c r="I5" s="391"/>
      <c r="J5" s="391"/>
      <c r="K5" s="391"/>
      <c r="L5" s="391"/>
      <c r="M5" s="391"/>
      <c r="N5" s="391"/>
      <c r="O5" s="392"/>
      <c r="P5" s="261" t="str">
        <f>IF(BH5=TRUE,"☑","□")</f>
        <v>□</v>
      </c>
      <c r="Q5" s="39" t="s">
        <v>209</v>
      </c>
      <c r="R5" s="39"/>
      <c r="S5" s="39"/>
      <c r="T5" s="39"/>
      <c r="U5" s="39"/>
      <c r="V5" s="33"/>
      <c r="W5" s="262" t="str">
        <f>IF(BI5=TRUE,"☑","□")</f>
        <v>□</v>
      </c>
      <c r="X5" s="39" t="s">
        <v>203</v>
      </c>
      <c r="Y5" s="39"/>
      <c r="Z5" s="39"/>
      <c r="AA5" s="39"/>
      <c r="AB5" s="39"/>
      <c r="AC5" s="39"/>
      <c r="AD5" s="39"/>
      <c r="AE5" s="39"/>
      <c r="AF5" s="39"/>
      <c r="AG5" s="39"/>
      <c r="AH5" s="39"/>
      <c r="AI5" s="39"/>
      <c r="AJ5" s="39"/>
      <c r="AK5" s="39"/>
      <c r="AL5" s="33"/>
      <c r="AM5" s="39"/>
      <c r="AN5" s="262" t="str">
        <f>IF(BJ5=TRUE,"☑","□")</f>
        <v>□</v>
      </c>
      <c r="AO5" s="39"/>
      <c r="AP5" s="41"/>
      <c r="AQ5" s="41"/>
      <c r="AR5" s="39"/>
      <c r="AS5" s="41" t="s">
        <v>212</v>
      </c>
      <c r="AT5" s="393"/>
      <c r="AU5" s="393"/>
      <c r="AV5" s="393"/>
      <c r="AW5" s="393"/>
      <c r="AX5" s="393"/>
      <c r="AY5" s="393"/>
      <c r="AZ5" s="393"/>
      <c r="BA5" s="393"/>
      <c r="BB5" s="393"/>
      <c r="BC5" s="393"/>
      <c r="BD5" s="393"/>
      <c r="BE5" s="393"/>
      <c r="BF5" s="42" t="s">
        <v>214</v>
      </c>
      <c r="BM5" s="141" t="b">
        <f>IF(BJ5=TRUE,AT5="")</f>
        <v>0</v>
      </c>
      <c r="BN5" s="60" t="s">
        <v>264</v>
      </c>
    </row>
    <row r="6" spans="1:66" ht="15" customHeight="1">
      <c r="A6" s="342" t="s">
        <v>49</v>
      </c>
      <c r="B6" s="343"/>
      <c r="C6" s="343"/>
      <c r="D6" s="343"/>
      <c r="E6" s="396"/>
      <c r="F6" s="365" t="s">
        <v>218</v>
      </c>
      <c r="G6" s="366"/>
      <c r="H6" s="366"/>
      <c r="I6" s="366"/>
      <c r="J6" s="366"/>
      <c r="K6" s="366"/>
      <c r="L6" s="366"/>
      <c r="M6" s="366"/>
      <c r="N6" s="366"/>
      <c r="O6" s="367"/>
      <c r="P6" s="43" t="s">
        <v>221</v>
      </c>
      <c r="Q6" s="44"/>
      <c r="R6" s="44"/>
      <c r="S6" s="44"/>
      <c r="T6" s="44"/>
      <c r="U6" s="397"/>
      <c r="V6" s="397"/>
      <c r="W6" s="397"/>
      <c r="X6" s="44" t="s">
        <v>222</v>
      </c>
      <c r="Y6" s="44"/>
      <c r="Z6" s="44"/>
      <c r="AA6" s="44"/>
      <c r="AB6" s="44"/>
      <c r="AC6" s="44"/>
      <c r="AD6" s="397"/>
      <c r="AE6" s="397"/>
      <c r="AF6" s="44" t="s">
        <v>223</v>
      </c>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5"/>
      <c r="BM6" s="142" t="b">
        <f>AND(U6="",AD6="")</f>
        <v>1</v>
      </c>
      <c r="BN6" s="60" t="s">
        <v>258</v>
      </c>
    </row>
    <row r="7" spans="1:66" ht="15" customHeight="1">
      <c r="A7" s="315" t="s">
        <v>242</v>
      </c>
      <c r="B7" s="316"/>
      <c r="C7" s="316"/>
      <c r="D7" s="316"/>
      <c r="E7" s="317"/>
      <c r="F7" s="368"/>
      <c r="G7" s="369"/>
      <c r="H7" s="369"/>
      <c r="I7" s="369"/>
      <c r="J7" s="369"/>
      <c r="K7" s="369"/>
      <c r="L7" s="369"/>
      <c r="M7" s="369"/>
      <c r="N7" s="369"/>
      <c r="O7" s="370"/>
      <c r="P7" s="35" t="s">
        <v>215</v>
      </c>
      <c r="Q7" s="35"/>
      <c r="R7" s="35"/>
      <c r="S7" s="35"/>
      <c r="T7" s="3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5" t="s">
        <v>213</v>
      </c>
      <c r="AS7" s="35"/>
      <c r="AT7" s="35"/>
      <c r="AU7" s="35"/>
      <c r="AV7" s="35"/>
      <c r="AW7" s="35"/>
      <c r="AX7" s="35"/>
      <c r="AY7" s="35"/>
      <c r="AZ7" s="35"/>
      <c r="BA7" s="35"/>
      <c r="BB7" s="35"/>
      <c r="BC7" s="35"/>
      <c r="BD7" s="35"/>
      <c r="BE7" s="35"/>
      <c r="BF7" s="47"/>
      <c r="BN7" s="60" t="s">
        <v>259</v>
      </c>
    </row>
    <row r="8" spans="1:66" ht="15" customHeight="1">
      <c r="A8" s="315" t="s">
        <v>244</v>
      </c>
      <c r="B8" s="316"/>
      <c r="C8" s="316"/>
      <c r="D8" s="316"/>
      <c r="E8" s="317"/>
      <c r="F8" s="365" t="s">
        <v>220</v>
      </c>
      <c r="G8" s="366"/>
      <c r="H8" s="366"/>
      <c r="I8" s="366"/>
      <c r="J8" s="366"/>
      <c r="K8" s="366"/>
      <c r="L8" s="366"/>
      <c r="M8" s="366"/>
      <c r="N8" s="366"/>
      <c r="O8" s="367"/>
      <c r="P8" s="48" t="s">
        <v>224</v>
      </c>
      <c r="Q8" s="44"/>
      <c r="R8" s="44"/>
      <c r="S8" s="44"/>
      <c r="T8" s="44"/>
      <c r="U8" s="44"/>
      <c r="V8" s="44"/>
      <c r="W8" s="44"/>
      <c r="X8" s="44"/>
      <c r="Y8" s="56"/>
      <c r="Z8" s="263" t="str">
        <f>IF(BH8=TRUE,"☑","□")</f>
        <v>□</v>
      </c>
      <c r="AA8" s="51" t="s">
        <v>225</v>
      </c>
      <c r="AB8" s="51"/>
      <c r="AC8" s="51"/>
      <c r="AD8" s="263" t="str">
        <f>IF(BI8=TRUE,"☑","□")</f>
        <v>□</v>
      </c>
      <c r="AE8" s="51" t="s">
        <v>226</v>
      </c>
      <c r="AF8" s="51"/>
      <c r="AG8" s="51"/>
      <c r="AH8" s="51"/>
      <c r="AI8" s="51"/>
      <c r="AJ8" s="51"/>
      <c r="AK8" s="263" t="str">
        <f>IF(BJ8=TRUE,"☑","□")</f>
        <v>□</v>
      </c>
      <c r="AL8" s="51" t="s">
        <v>227</v>
      </c>
      <c r="AM8" s="51"/>
      <c r="AN8" s="51"/>
      <c r="AO8" s="263" t="str">
        <f>IF(BK8=TRUE,"☑","□")</f>
        <v>□</v>
      </c>
      <c r="AP8" s="51" t="s">
        <v>228</v>
      </c>
      <c r="AQ8" s="51"/>
      <c r="AR8" s="51"/>
      <c r="AS8" s="263" t="str">
        <f>IF(BL8=TRUE,"☑","□")</f>
        <v>□</v>
      </c>
      <c r="AT8" s="51" t="s">
        <v>215</v>
      </c>
      <c r="AU8" s="51"/>
      <c r="AV8" s="51"/>
      <c r="AW8" s="51"/>
      <c r="AX8" s="51"/>
      <c r="AY8" s="394"/>
      <c r="AZ8" s="394"/>
      <c r="BA8" s="394"/>
      <c r="BB8" s="394"/>
      <c r="BC8" s="394"/>
      <c r="BD8" s="394"/>
      <c r="BE8" s="394"/>
      <c r="BF8" s="52" t="s">
        <v>214</v>
      </c>
      <c r="BM8" s="142" t="b">
        <f>COUNTIF(BH8:BL8,TRUE)=0</f>
        <v>1</v>
      </c>
      <c r="BN8" s="60" t="s">
        <v>260</v>
      </c>
    </row>
    <row r="9" spans="1:66" ht="15" customHeight="1">
      <c r="A9" s="315" t="s">
        <v>246</v>
      </c>
      <c r="B9" s="316"/>
      <c r="C9" s="316"/>
      <c r="D9" s="316"/>
      <c r="E9" s="317"/>
      <c r="F9" s="371"/>
      <c r="G9" s="372"/>
      <c r="H9" s="372"/>
      <c r="I9" s="372"/>
      <c r="J9" s="372"/>
      <c r="K9" s="372"/>
      <c r="L9" s="372"/>
      <c r="M9" s="372"/>
      <c r="N9" s="372"/>
      <c r="O9" s="373"/>
      <c r="P9" s="310" t="s">
        <v>229</v>
      </c>
      <c r="Q9" s="311"/>
      <c r="R9" s="311"/>
      <c r="S9" s="311"/>
      <c r="T9" s="311"/>
      <c r="U9" s="311"/>
      <c r="V9" s="311"/>
      <c r="W9" s="311"/>
      <c r="X9" s="311"/>
      <c r="Y9" s="311"/>
      <c r="Z9" s="311"/>
      <c r="AA9" s="311"/>
      <c r="AB9" s="311"/>
      <c r="AC9" s="311"/>
      <c r="AD9" s="311"/>
      <c r="AE9" s="311"/>
      <c r="AF9" s="399"/>
      <c r="AG9" s="399"/>
      <c r="AH9" s="399"/>
      <c r="AI9" s="49" t="s">
        <v>230</v>
      </c>
      <c r="AJ9" s="49"/>
      <c r="AK9" s="49"/>
      <c r="AL9" s="49"/>
      <c r="AM9" s="49"/>
      <c r="AN9" s="49"/>
      <c r="AO9" s="49"/>
      <c r="AP9" s="49"/>
      <c r="AQ9" s="49"/>
      <c r="AR9" s="49"/>
      <c r="AS9" s="49"/>
      <c r="AT9" s="49"/>
      <c r="AU9" s="49"/>
      <c r="AV9" s="49"/>
      <c r="AW9" s="49"/>
      <c r="AX9" s="49"/>
      <c r="AY9" s="49"/>
      <c r="AZ9" s="49"/>
      <c r="BA9" s="49"/>
      <c r="BB9" s="49"/>
      <c r="BC9" s="49"/>
      <c r="BD9" s="49"/>
      <c r="BE9" s="49"/>
      <c r="BF9" s="50"/>
      <c r="BM9" s="141" t="b">
        <f>IF(BL8=TRUE,AY8="")</f>
        <v>0</v>
      </c>
      <c r="BN9" s="60" t="s">
        <v>334</v>
      </c>
    </row>
    <row r="10" spans="1:66" ht="15" customHeight="1">
      <c r="A10" s="318" t="s">
        <v>248</v>
      </c>
      <c r="B10" s="319"/>
      <c r="C10" s="319"/>
      <c r="D10" s="319"/>
      <c r="E10" s="320"/>
      <c r="F10" s="368"/>
      <c r="G10" s="369"/>
      <c r="H10" s="369"/>
      <c r="I10" s="369"/>
      <c r="J10" s="369"/>
      <c r="K10" s="369"/>
      <c r="L10" s="369"/>
      <c r="M10" s="369"/>
      <c r="N10" s="369"/>
      <c r="O10" s="370"/>
      <c r="P10" s="35" t="s">
        <v>215</v>
      </c>
      <c r="Q10" s="35"/>
      <c r="R10" s="35"/>
      <c r="S10" s="35"/>
      <c r="T10" s="35"/>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5" t="s">
        <v>213</v>
      </c>
      <c r="AS10" s="35"/>
      <c r="AT10" s="35"/>
      <c r="AU10" s="35"/>
      <c r="AV10" s="35"/>
      <c r="AW10" s="35"/>
      <c r="AX10" s="35"/>
      <c r="AY10" s="35"/>
      <c r="AZ10" s="35"/>
      <c r="BA10" s="35"/>
      <c r="BB10" s="35"/>
      <c r="BC10" s="35"/>
      <c r="BD10" s="35"/>
      <c r="BE10" s="35"/>
      <c r="BF10" s="47"/>
      <c r="BM10" s="143" t="b">
        <f>AND(AF9="")</f>
        <v>1</v>
      </c>
      <c r="BN10" s="59" t="s">
        <v>333</v>
      </c>
    </row>
    <row r="11" spans="1:66" ht="15" customHeight="1">
      <c r="A11" s="324"/>
      <c r="B11" s="325"/>
      <c r="C11" s="325"/>
      <c r="D11" s="325"/>
      <c r="E11" s="326"/>
      <c r="F11" s="321"/>
      <c r="G11" s="322"/>
      <c r="H11" s="322"/>
      <c r="I11" s="322"/>
      <c r="J11" s="322"/>
      <c r="K11" s="322"/>
      <c r="L11" s="322"/>
      <c r="M11" s="322"/>
      <c r="N11" s="322"/>
      <c r="O11" s="323"/>
      <c r="P11" s="342" t="s">
        <v>219</v>
      </c>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39" t="s">
        <v>231</v>
      </c>
      <c r="AO11" s="340"/>
      <c r="AP11" s="340"/>
      <c r="AQ11" s="340"/>
      <c r="AR11" s="340"/>
      <c r="AS11" s="340"/>
      <c r="AT11" s="340"/>
      <c r="AU11" s="340"/>
      <c r="AV11" s="340"/>
      <c r="AW11" s="340"/>
      <c r="AX11" s="340"/>
      <c r="AY11" s="340"/>
      <c r="AZ11" s="340"/>
      <c r="BA11" s="340"/>
      <c r="BB11" s="340"/>
      <c r="BC11" s="340"/>
      <c r="BD11" s="340"/>
      <c r="BE11" s="340"/>
      <c r="BF11" s="341"/>
      <c r="BN11" s="61"/>
    </row>
    <row r="12" spans="1:66" ht="15" customHeight="1">
      <c r="A12" s="312"/>
      <c r="B12" s="313"/>
      <c r="C12" s="313"/>
      <c r="D12" s="313"/>
      <c r="E12" s="314"/>
      <c r="F12" s="365" t="s">
        <v>232</v>
      </c>
      <c r="G12" s="366"/>
      <c r="H12" s="366"/>
      <c r="I12" s="366"/>
      <c r="J12" s="366"/>
      <c r="K12" s="366"/>
      <c r="L12" s="366"/>
      <c r="M12" s="366"/>
      <c r="N12" s="366"/>
      <c r="O12" s="367"/>
      <c r="P12" s="378" t="s">
        <v>261</v>
      </c>
      <c r="Q12" s="379"/>
      <c r="R12" s="379"/>
      <c r="S12" s="379"/>
      <c r="T12" s="379"/>
      <c r="U12" s="379"/>
      <c r="V12" s="51"/>
      <c r="W12" s="263" t="str">
        <f>IF(BH12=TRUE,"☑","□")</f>
        <v>□</v>
      </c>
      <c r="X12" s="51" t="s">
        <v>262</v>
      </c>
      <c r="Y12" s="51"/>
      <c r="Z12" s="51"/>
      <c r="AA12" s="51"/>
      <c r="AB12" s="263" t="str">
        <f>IF(BI12=TRUE,"☑","□")</f>
        <v>□</v>
      </c>
      <c r="AC12" s="51" t="s">
        <v>263</v>
      </c>
      <c r="AD12" s="51"/>
      <c r="AE12" s="51"/>
      <c r="AF12" s="51"/>
      <c r="AG12" s="51"/>
      <c r="AH12" s="56"/>
      <c r="AI12" s="56"/>
      <c r="AJ12" s="56"/>
      <c r="AK12" s="56"/>
      <c r="AL12" s="56"/>
      <c r="AM12" s="56"/>
      <c r="AN12" s="344" t="s">
        <v>265</v>
      </c>
      <c r="AO12" s="345"/>
      <c r="AP12" s="345"/>
      <c r="AQ12" s="345"/>
      <c r="AR12" s="345"/>
      <c r="AS12" s="345"/>
      <c r="AT12" s="345"/>
      <c r="AU12" s="345"/>
      <c r="AV12" s="345"/>
      <c r="AW12" s="345"/>
      <c r="AX12" s="345"/>
      <c r="AY12" s="345"/>
      <c r="AZ12" s="345"/>
      <c r="BA12" s="345"/>
      <c r="BB12" s="345"/>
      <c r="BC12" s="345"/>
      <c r="BD12" s="345"/>
      <c r="BE12" s="345"/>
      <c r="BF12" s="346"/>
      <c r="BM12" s="140" t="b">
        <f>COUNTIF(BH12:BI12,TRUE)=0</f>
        <v>1</v>
      </c>
      <c r="BN12" s="55" t="str">
        <f>IF(AND($BH$12=TRUE,$BI$12=TRUE),"【入力エラー】「十分」と「不十分」のいずれか一方をチェックしてください。","")</f>
        <v/>
      </c>
    </row>
    <row r="13" spans="1:66" ht="15" customHeight="1">
      <c r="A13" s="312"/>
      <c r="B13" s="313"/>
      <c r="C13" s="313"/>
      <c r="D13" s="313"/>
      <c r="E13" s="314"/>
      <c r="F13" s="368"/>
      <c r="G13" s="369"/>
      <c r="H13" s="369"/>
      <c r="I13" s="369"/>
      <c r="J13" s="369"/>
      <c r="K13" s="369"/>
      <c r="L13" s="369"/>
      <c r="M13" s="369"/>
      <c r="N13" s="369"/>
      <c r="O13" s="370"/>
      <c r="P13" s="35" t="s">
        <v>215</v>
      </c>
      <c r="Q13" s="35"/>
      <c r="R13" s="35"/>
      <c r="S13" s="35"/>
      <c r="T13" s="35"/>
      <c r="U13" s="380"/>
      <c r="V13" s="380"/>
      <c r="W13" s="380"/>
      <c r="X13" s="380"/>
      <c r="Y13" s="380"/>
      <c r="Z13" s="380"/>
      <c r="AA13" s="380"/>
      <c r="AB13" s="380"/>
      <c r="AC13" s="380"/>
      <c r="AD13" s="380"/>
      <c r="AE13" s="380"/>
      <c r="AF13" s="380"/>
      <c r="AG13" s="380"/>
      <c r="AH13" s="380"/>
      <c r="AI13" s="380"/>
      <c r="AJ13" s="380"/>
      <c r="AK13" s="380"/>
      <c r="AL13" s="380"/>
      <c r="AM13" s="35" t="s">
        <v>213</v>
      </c>
      <c r="AN13" s="347"/>
      <c r="AO13" s="348"/>
      <c r="AP13" s="348"/>
      <c r="AQ13" s="348"/>
      <c r="AR13" s="348"/>
      <c r="AS13" s="348"/>
      <c r="AT13" s="348"/>
      <c r="AU13" s="348"/>
      <c r="AV13" s="348"/>
      <c r="AW13" s="348"/>
      <c r="AX13" s="348"/>
      <c r="AY13" s="348"/>
      <c r="AZ13" s="348"/>
      <c r="BA13" s="348"/>
      <c r="BB13" s="348"/>
      <c r="BC13" s="348"/>
      <c r="BD13" s="348"/>
      <c r="BE13" s="348"/>
      <c r="BF13" s="349"/>
      <c r="BM13" s="143" t="b">
        <f>AN12="〈入力例〉隣地使用の承諾済、道路使用許可済"</f>
        <v>1</v>
      </c>
    </row>
    <row r="14" spans="1:66" ht="15" customHeight="1">
      <c r="A14" s="312"/>
      <c r="B14" s="313"/>
      <c r="C14" s="313"/>
      <c r="D14" s="313"/>
      <c r="E14" s="314"/>
      <c r="F14" s="365" t="s">
        <v>233</v>
      </c>
      <c r="G14" s="366"/>
      <c r="H14" s="366"/>
      <c r="I14" s="366"/>
      <c r="J14" s="366"/>
      <c r="K14" s="366"/>
      <c r="L14" s="366"/>
      <c r="M14" s="366"/>
      <c r="N14" s="366"/>
      <c r="O14" s="367"/>
      <c r="P14" s="48" t="s">
        <v>271</v>
      </c>
      <c r="Q14" s="49"/>
      <c r="R14" s="49"/>
      <c r="S14" s="49"/>
      <c r="T14" s="49"/>
      <c r="U14" s="263" t="str">
        <f>IF(BH14=TRUE,"☑","□")</f>
        <v>□</v>
      </c>
      <c r="V14" s="381" t="s">
        <v>275</v>
      </c>
      <c r="W14" s="381"/>
      <c r="X14" s="382"/>
      <c r="Y14" s="382"/>
      <c r="Z14" s="382"/>
      <c r="AA14" s="382"/>
      <c r="AB14" s="382"/>
      <c r="AC14" s="382"/>
      <c r="AD14" s="382"/>
      <c r="AE14" s="63" t="s">
        <v>276</v>
      </c>
      <c r="AF14" s="63"/>
      <c r="AG14" s="263" t="str">
        <f>IF(BI14=TRUE,"☑","□")</f>
        <v>□</v>
      </c>
      <c r="AH14" s="63" t="s">
        <v>274</v>
      </c>
      <c r="AI14" s="63"/>
      <c r="AJ14" s="66"/>
      <c r="AK14" s="66"/>
      <c r="AL14" s="66"/>
      <c r="AM14" s="66"/>
      <c r="AN14" s="344" t="s">
        <v>266</v>
      </c>
      <c r="AO14" s="345"/>
      <c r="AP14" s="345"/>
      <c r="AQ14" s="345"/>
      <c r="AR14" s="345"/>
      <c r="AS14" s="345"/>
      <c r="AT14" s="345"/>
      <c r="AU14" s="345"/>
      <c r="AV14" s="345"/>
      <c r="AW14" s="345"/>
      <c r="AX14" s="345"/>
      <c r="AY14" s="345"/>
      <c r="AZ14" s="345"/>
      <c r="BA14" s="345"/>
      <c r="BB14" s="345"/>
      <c r="BC14" s="345"/>
      <c r="BD14" s="345"/>
      <c r="BE14" s="345"/>
      <c r="BF14" s="346"/>
      <c r="BM14" s="139" t="b">
        <f>COUNTIF(BH14:BI14,TRUE)=0</f>
        <v>1</v>
      </c>
      <c r="BN14" s="55" t="str">
        <f>IF(AND(BH14=TRUE,BI14=TRUE),"【入力エラー】「有」と「無」のいずれか一方をチェックしてください。","")</f>
        <v/>
      </c>
    </row>
    <row r="15" spans="1:66" ht="15" customHeight="1">
      <c r="A15" s="312" t="s">
        <v>49</v>
      </c>
      <c r="B15" s="313"/>
      <c r="C15" s="313"/>
      <c r="D15" s="313"/>
      <c r="E15" s="314"/>
      <c r="F15" s="371"/>
      <c r="G15" s="372"/>
      <c r="H15" s="372"/>
      <c r="I15" s="372"/>
      <c r="J15" s="372"/>
      <c r="K15" s="372"/>
      <c r="L15" s="372"/>
      <c r="M15" s="372"/>
      <c r="N15" s="372"/>
      <c r="O15" s="373"/>
      <c r="P15" s="333" t="s">
        <v>335</v>
      </c>
      <c r="Q15" s="334"/>
      <c r="R15" s="334"/>
      <c r="S15" s="334"/>
      <c r="T15" s="334"/>
      <c r="U15" s="334"/>
      <c r="V15" s="334"/>
      <c r="W15" s="334"/>
      <c r="X15" s="334"/>
      <c r="Y15" s="334"/>
      <c r="Z15" s="334"/>
      <c r="AA15" s="334"/>
      <c r="AB15" s="335"/>
      <c r="AC15" s="335"/>
      <c r="AD15" s="335"/>
      <c r="AE15" s="49" t="s">
        <v>230</v>
      </c>
      <c r="AF15" s="49"/>
      <c r="AG15" s="49"/>
      <c r="AH15" s="49"/>
      <c r="AI15" s="49"/>
      <c r="AJ15" s="49"/>
      <c r="AK15" s="49"/>
      <c r="AL15" s="49"/>
      <c r="AM15" s="49"/>
      <c r="AN15" s="350"/>
      <c r="AO15" s="351"/>
      <c r="AP15" s="351"/>
      <c r="AQ15" s="351"/>
      <c r="AR15" s="351"/>
      <c r="AS15" s="351"/>
      <c r="AT15" s="351"/>
      <c r="AU15" s="351"/>
      <c r="AV15" s="351"/>
      <c r="AW15" s="351"/>
      <c r="AX15" s="351"/>
      <c r="AY15" s="351"/>
      <c r="AZ15" s="351"/>
      <c r="BA15" s="351"/>
      <c r="BB15" s="351"/>
      <c r="BC15" s="351"/>
      <c r="BD15" s="351"/>
      <c r="BE15" s="351"/>
      <c r="BF15" s="352"/>
      <c r="BM15" s="141" t="b">
        <f>IF(BH14=TRUE,X14="")</f>
        <v>0</v>
      </c>
    </row>
    <row r="16" spans="1:66" ht="15" customHeight="1">
      <c r="A16" s="312" t="s">
        <v>241</v>
      </c>
      <c r="B16" s="313"/>
      <c r="C16" s="313"/>
      <c r="D16" s="313"/>
      <c r="E16" s="314"/>
      <c r="F16" s="371"/>
      <c r="G16" s="372"/>
      <c r="H16" s="372"/>
      <c r="I16" s="372"/>
      <c r="J16" s="372"/>
      <c r="K16" s="372"/>
      <c r="L16" s="372"/>
      <c r="M16" s="372"/>
      <c r="N16" s="372"/>
      <c r="O16" s="373"/>
      <c r="P16" s="48" t="s">
        <v>272</v>
      </c>
      <c r="Q16" s="49"/>
      <c r="R16" s="49"/>
      <c r="S16" s="49"/>
      <c r="T16" s="49"/>
      <c r="U16" s="264" t="str">
        <f>IF(BH16=TRUE,"☑","□")</f>
        <v>□</v>
      </c>
      <c r="V16" s="63" t="s">
        <v>273</v>
      </c>
      <c r="W16" s="63"/>
      <c r="X16" s="264" t="str">
        <f>IF(BI16=TRUE,"☑","□")</f>
        <v>□</v>
      </c>
      <c r="Y16" s="63" t="s">
        <v>274</v>
      </c>
      <c r="Z16" s="63"/>
      <c r="AA16" s="66"/>
      <c r="AB16" s="66"/>
      <c r="AC16" s="66"/>
      <c r="AD16" s="66"/>
      <c r="AE16" s="66"/>
      <c r="AF16" s="66"/>
      <c r="AG16" s="66"/>
      <c r="AH16" s="66"/>
      <c r="AI16" s="66"/>
      <c r="AJ16" s="66"/>
      <c r="AK16" s="66"/>
      <c r="AL16" s="66"/>
      <c r="AM16" s="66"/>
      <c r="AN16" s="350"/>
      <c r="AO16" s="351"/>
      <c r="AP16" s="351"/>
      <c r="AQ16" s="351"/>
      <c r="AR16" s="351"/>
      <c r="AS16" s="351"/>
      <c r="AT16" s="351"/>
      <c r="AU16" s="351"/>
      <c r="AV16" s="351"/>
      <c r="AW16" s="351"/>
      <c r="AX16" s="351"/>
      <c r="AY16" s="351"/>
      <c r="AZ16" s="351"/>
      <c r="BA16" s="351"/>
      <c r="BB16" s="351"/>
      <c r="BC16" s="351"/>
      <c r="BD16" s="351"/>
      <c r="BE16" s="351"/>
      <c r="BF16" s="352"/>
      <c r="BM16" s="141" t="b">
        <f>AND(AB15="")</f>
        <v>1</v>
      </c>
      <c r="BN16" s="55" t="str">
        <f>IF(AND(BH16=TRUE,BI16=TRUE),"【入力エラー】「有」と「無」のいずれか一方をチェックしてください。","")</f>
        <v/>
      </c>
    </row>
    <row r="17" spans="1:66" ht="15" customHeight="1">
      <c r="A17" s="312" t="s">
        <v>243</v>
      </c>
      <c r="B17" s="313"/>
      <c r="C17" s="313"/>
      <c r="D17" s="313"/>
      <c r="E17" s="314"/>
      <c r="F17" s="368"/>
      <c r="G17" s="369"/>
      <c r="H17" s="369"/>
      <c r="I17" s="369"/>
      <c r="J17" s="369"/>
      <c r="K17" s="369"/>
      <c r="L17" s="369"/>
      <c r="M17" s="369"/>
      <c r="N17" s="369"/>
      <c r="O17" s="370"/>
      <c r="P17" s="35" t="s">
        <v>215</v>
      </c>
      <c r="Q17" s="35"/>
      <c r="R17" s="35"/>
      <c r="S17" s="35"/>
      <c r="T17" s="35"/>
      <c r="U17" s="380"/>
      <c r="V17" s="380"/>
      <c r="W17" s="380"/>
      <c r="X17" s="380"/>
      <c r="Y17" s="380"/>
      <c r="Z17" s="380"/>
      <c r="AA17" s="380"/>
      <c r="AB17" s="380"/>
      <c r="AC17" s="380"/>
      <c r="AD17" s="380"/>
      <c r="AE17" s="380"/>
      <c r="AF17" s="380"/>
      <c r="AG17" s="380"/>
      <c r="AH17" s="380"/>
      <c r="AI17" s="380"/>
      <c r="AJ17" s="380"/>
      <c r="AK17" s="380"/>
      <c r="AL17" s="380"/>
      <c r="AM17" s="35" t="s">
        <v>213</v>
      </c>
      <c r="AN17" s="347"/>
      <c r="AO17" s="348"/>
      <c r="AP17" s="348"/>
      <c r="AQ17" s="348"/>
      <c r="AR17" s="348"/>
      <c r="AS17" s="348"/>
      <c r="AT17" s="348"/>
      <c r="AU17" s="348"/>
      <c r="AV17" s="348"/>
      <c r="AW17" s="348"/>
      <c r="AX17" s="348"/>
      <c r="AY17" s="348"/>
      <c r="AZ17" s="348"/>
      <c r="BA17" s="348"/>
      <c r="BB17" s="348"/>
      <c r="BC17" s="348"/>
      <c r="BD17" s="348"/>
      <c r="BE17" s="348"/>
      <c r="BF17" s="349"/>
      <c r="BM17" s="139" t="b">
        <f>COUNTIF(BH16:BI16,TRUE)=0</f>
        <v>1</v>
      </c>
    </row>
    <row r="18" spans="1:66" ht="15" customHeight="1">
      <c r="A18" s="312" t="s">
        <v>245</v>
      </c>
      <c r="B18" s="313"/>
      <c r="C18" s="313"/>
      <c r="D18" s="313"/>
      <c r="E18" s="314"/>
      <c r="F18" s="365" t="s">
        <v>234</v>
      </c>
      <c r="G18" s="366"/>
      <c r="H18" s="366"/>
      <c r="I18" s="366"/>
      <c r="J18" s="366"/>
      <c r="K18" s="366"/>
      <c r="L18" s="366"/>
      <c r="M18" s="366"/>
      <c r="N18" s="366"/>
      <c r="O18" s="367"/>
      <c r="P18" s="264" t="str">
        <f>IF(BH18=TRUE,"☑","□")</f>
        <v>□</v>
      </c>
      <c r="Q18" s="63" t="s">
        <v>273</v>
      </c>
      <c r="R18" s="51"/>
      <c r="S18" s="56" t="s">
        <v>277</v>
      </c>
      <c r="T18" s="377"/>
      <c r="U18" s="377"/>
      <c r="V18" s="377"/>
      <c r="W18" s="377"/>
      <c r="X18" s="377"/>
      <c r="Y18" s="377"/>
      <c r="Z18" s="377"/>
      <c r="AA18" s="377"/>
      <c r="AB18" s="377"/>
      <c r="AC18" s="377"/>
      <c r="AD18" s="377"/>
      <c r="AE18" s="377"/>
      <c r="AF18" s="377"/>
      <c r="AG18" s="377"/>
      <c r="AH18" s="377"/>
      <c r="AI18" s="377"/>
      <c r="AJ18" s="377"/>
      <c r="AK18" s="377"/>
      <c r="AL18" s="377"/>
      <c r="AM18" s="56" t="s">
        <v>276</v>
      </c>
      <c r="AN18" s="344" t="s">
        <v>267</v>
      </c>
      <c r="AO18" s="345"/>
      <c r="AP18" s="345"/>
      <c r="AQ18" s="345"/>
      <c r="AR18" s="345"/>
      <c r="AS18" s="345"/>
      <c r="AT18" s="345"/>
      <c r="AU18" s="345"/>
      <c r="AV18" s="345"/>
      <c r="AW18" s="345"/>
      <c r="AX18" s="345"/>
      <c r="AY18" s="345"/>
      <c r="AZ18" s="345"/>
      <c r="BA18" s="345"/>
      <c r="BB18" s="345"/>
      <c r="BC18" s="345"/>
      <c r="BD18" s="345"/>
      <c r="BE18" s="345"/>
      <c r="BF18" s="346"/>
      <c r="BM18" s="143" t="b">
        <f>AN14="〈入力例〉交通整理員の常駐を計画、搬出用に２トントラックを準備"</f>
        <v>1</v>
      </c>
      <c r="BN18" s="55" t="str">
        <f>IF(AND(BH18=TRUE,BI18=TRUE),"【入力エラー】「有」と「無」のいずれか一方をチェックしてください。","")</f>
        <v/>
      </c>
    </row>
    <row r="19" spans="1:66" ht="15" customHeight="1">
      <c r="A19" s="312" t="s">
        <v>247</v>
      </c>
      <c r="B19" s="313"/>
      <c r="C19" s="313"/>
      <c r="D19" s="313"/>
      <c r="E19" s="314"/>
      <c r="F19" s="368"/>
      <c r="G19" s="369"/>
      <c r="H19" s="369"/>
      <c r="I19" s="369"/>
      <c r="J19" s="369"/>
      <c r="K19" s="369"/>
      <c r="L19" s="369"/>
      <c r="M19" s="369"/>
      <c r="N19" s="369"/>
      <c r="O19" s="370"/>
      <c r="P19" s="265" t="str">
        <f>IF(BI18=TRUE,"☑","□")</f>
        <v>□</v>
      </c>
      <c r="Q19" s="33" t="s">
        <v>274</v>
      </c>
      <c r="R19" s="33"/>
      <c r="S19" s="67"/>
      <c r="T19" s="67"/>
      <c r="U19" s="67"/>
      <c r="V19" s="67"/>
      <c r="W19" s="67"/>
      <c r="X19" s="67"/>
      <c r="Y19" s="67"/>
      <c r="Z19" s="67"/>
      <c r="AA19" s="67"/>
      <c r="AB19" s="67"/>
      <c r="AC19" s="67"/>
      <c r="AD19" s="67"/>
      <c r="AE19" s="67"/>
      <c r="AF19" s="67"/>
      <c r="AG19" s="67"/>
      <c r="AH19" s="67"/>
      <c r="AI19" s="67"/>
      <c r="AJ19" s="67"/>
      <c r="AK19" s="67"/>
      <c r="AL19" s="67"/>
      <c r="AM19" s="67"/>
      <c r="AN19" s="347"/>
      <c r="AO19" s="348"/>
      <c r="AP19" s="348"/>
      <c r="AQ19" s="348"/>
      <c r="AR19" s="348"/>
      <c r="AS19" s="348"/>
      <c r="AT19" s="348"/>
      <c r="AU19" s="348"/>
      <c r="AV19" s="348"/>
      <c r="AW19" s="348"/>
      <c r="AX19" s="348"/>
      <c r="AY19" s="348"/>
      <c r="AZ19" s="348"/>
      <c r="BA19" s="348"/>
      <c r="BB19" s="348"/>
      <c r="BC19" s="348"/>
      <c r="BD19" s="348"/>
      <c r="BE19" s="348"/>
      <c r="BF19" s="349"/>
      <c r="BM19" s="139" t="b">
        <f>COUNTIF(BH18:BI18,TRUE)=0</f>
        <v>1</v>
      </c>
    </row>
    <row r="20" spans="1:66" ht="15" customHeight="1">
      <c r="A20" s="312" t="s">
        <v>249</v>
      </c>
      <c r="B20" s="313"/>
      <c r="C20" s="313"/>
      <c r="D20" s="313"/>
      <c r="E20" s="314"/>
      <c r="F20" s="327" t="s">
        <v>217</v>
      </c>
      <c r="G20" s="328"/>
      <c r="H20" s="328"/>
      <c r="I20" s="328"/>
      <c r="J20" s="328"/>
      <c r="K20" s="328"/>
      <c r="L20" s="328"/>
      <c r="M20" s="328"/>
      <c r="N20" s="328"/>
      <c r="O20" s="329"/>
      <c r="P20" s="264" t="str">
        <f>IF(BH20=TRUE,"☑","□")</f>
        <v>□</v>
      </c>
      <c r="Q20" s="63" t="s">
        <v>273</v>
      </c>
      <c r="R20" s="51"/>
      <c r="S20" s="56" t="s">
        <v>277</v>
      </c>
      <c r="T20" s="377"/>
      <c r="U20" s="377"/>
      <c r="V20" s="377"/>
      <c r="W20" s="377"/>
      <c r="X20" s="377"/>
      <c r="Y20" s="377"/>
      <c r="Z20" s="377"/>
      <c r="AA20" s="377"/>
      <c r="AB20" s="377"/>
      <c r="AC20" s="377"/>
      <c r="AD20" s="377"/>
      <c r="AE20" s="377"/>
      <c r="AF20" s="377"/>
      <c r="AG20" s="377"/>
      <c r="AH20" s="377"/>
      <c r="AI20" s="377"/>
      <c r="AJ20" s="377"/>
      <c r="AK20" s="377"/>
      <c r="AL20" s="377"/>
      <c r="AM20" s="56" t="s">
        <v>276</v>
      </c>
      <c r="AN20" s="344" t="s">
        <v>268</v>
      </c>
      <c r="AO20" s="345"/>
      <c r="AP20" s="345"/>
      <c r="AQ20" s="345"/>
      <c r="AR20" s="345"/>
      <c r="AS20" s="345"/>
      <c r="AT20" s="345"/>
      <c r="AU20" s="345"/>
      <c r="AV20" s="345"/>
      <c r="AW20" s="345"/>
      <c r="AX20" s="345"/>
      <c r="AY20" s="345"/>
      <c r="AZ20" s="345"/>
      <c r="BA20" s="345"/>
      <c r="BB20" s="345"/>
      <c r="BC20" s="345"/>
      <c r="BD20" s="345"/>
      <c r="BE20" s="345"/>
      <c r="BF20" s="346"/>
      <c r="BM20" s="141" t="b">
        <f>IF(BH18=TRUE,T18="")</f>
        <v>0</v>
      </c>
      <c r="BN20" s="55" t="str">
        <f>IF(AND(BH20=TRUE,BI20=TRUE),"【入力エラー】「有」と「無」のいずれか一方をチェックしてください。","")</f>
        <v/>
      </c>
    </row>
    <row r="21" spans="1:66" ht="15" customHeight="1">
      <c r="A21" s="312" t="s">
        <v>250</v>
      </c>
      <c r="B21" s="313"/>
      <c r="C21" s="313"/>
      <c r="D21" s="313"/>
      <c r="E21" s="314"/>
      <c r="F21" s="330" t="s">
        <v>278</v>
      </c>
      <c r="G21" s="331"/>
      <c r="H21" s="331"/>
      <c r="I21" s="331"/>
      <c r="J21" s="331"/>
      <c r="K21" s="331"/>
      <c r="L21" s="331"/>
      <c r="M21" s="331"/>
      <c r="N21" s="331"/>
      <c r="O21" s="332"/>
      <c r="P21" s="265" t="str">
        <f>IF(BI20=TRUE,"☑","□")</f>
        <v>□</v>
      </c>
      <c r="Q21" s="33" t="s">
        <v>274</v>
      </c>
      <c r="R21" s="33"/>
      <c r="S21" s="67"/>
      <c r="T21" s="67"/>
      <c r="U21" s="67"/>
      <c r="V21" s="67"/>
      <c r="W21" s="67"/>
      <c r="X21" s="67"/>
      <c r="Y21" s="67"/>
      <c r="Z21" s="67"/>
      <c r="AA21" s="67"/>
      <c r="AB21" s="67"/>
      <c r="AC21" s="67"/>
      <c r="AD21" s="67"/>
      <c r="AE21" s="67"/>
      <c r="AF21" s="67"/>
      <c r="AG21" s="67"/>
      <c r="AH21" s="67"/>
      <c r="AI21" s="67"/>
      <c r="AJ21" s="67"/>
      <c r="AK21" s="67"/>
      <c r="AL21" s="67"/>
      <c r="AM21" s="67"/>
      <c r="AN21" s="347"/>
      <c r="AO21" s="348"/>
      <c r="AP21" s="348"/>
      <c r="AQ21" s="348"/>
      <c r="AR21" s="348"/>
      <c r="AS21" s="348"/>
      <c r="AT21" s="348"/>
      <c r="AU21" s="348"/>
      <c r="AV21" s="348"/>
      <c r="AW21" s="348"/>
      <c r="AX21" s="348"/>
      <c r="AY21" s="348"/>
      <c r="AZ21" s="348"/>
      <c r="BA21" s="348"/>
      <c r="BB21" s="348"/>
      <c r="BC21" s="348"/>
      <c r="BD21" s="348"/>
      <c r="BE21" s="348"/>
      <c r="BF21" s="349"/>
      <c r="BM21" s="143" t="b">
        <f>IF(BH18=TRUE,AN18="〈入力例〉工事着手までに搬出する")</f>
        <v>0</v>
      </c>
    </row>
    <row r="22" spans="1:66" ht="15" customHeight="1">
      <c r="A22" s="312" t="s">
        <v>251</v>
      </c>
      <c r="B22" s="313"/>
      <c r="C22" s="313"/>
      <c r="D22" s="313"/>
      <c r="E22" s="314"/>
      <c r="F22" s="403" t="s">
        <v>483</v>
      </c>
      <c r="G22" s="404"/>
      <c r="H22" s="405"/>
      <c r="I22" s="374" t="s">
        <v>235</v>
      </c>
      <c r="J22" s="375"/>
      <c r="K22" s="375"/>
      <c r="L22" s="375"/>
      <c r="M22" s="375"/>
      <c r="N22" s="375"/>
      <c r="O22" s="376"/>
      <c r="P22" s="266" t="str">
        <f>IF(BH22=TRUE,"☑","□")</f>
        <v>□</v>
      </c>
      <c r="Q22" s="51" t="s">
        <v>273</v>
      </c>
      <c r="R22" s="51"/>
      <c r="S22" s="418" t="s">
        <v>279</v>
      </c>
      <c r="T22" s="418"/>
      <c r="U22" s="418"/>
      <c r="V22" s="418"/>
      <c r="W22" s="418"/>
      <c r="X22" s="418"/>
      <c r="Y22" s="418"/>
      <c r="Z22" s="418"/>
      <c r="AA22" s="418"/>
      <c r="AB22" s="418"/>
      <c r="AC22" s="418"/>
      <c r="AD22" s="418"/>
      <c r="AE22" s="418"/>
      <c r="AF22" s="418"/>
      <c r="AG22" s="267" t="str">
        <f>IF(BJ22=TRUE,"☑","□")</f>
        <v>□</v>
      </c>
      <c r="AH22" s="44" t="s">
        <v>273</v>
      </c>
      <c r="AI22" s="44"/>
      <c r="AJ22" s="267" t="str">
        <f>IF(BK22=TRUE,"☑","□")</f>
        <v>□</v>
      </c>
      <c r="AK22" s="44" t="s">
        <v>274</v>
      </c>
      <c r="AL22" s="44"/>
      <c r="AM22" s="44" t="s">
        <v>276</v>
      </c>
      <c r="AN22" s="344" t="s">
        <v>269</v>
      </c>
      <c r="AO22" s="345"/>
      <c r="AP22" s="345"/>
      <c r="AQ22" s="345"/>
      <c r="AR22" s="345"/>
      <c r="AS22" s="345"/>
      <c r="AT22" s="345"/>
      <c r="AU22" s="345"/>
      <c r="AV22" s="345"/>
      <c r="AW22" s="345"/>
      <c r="AX22" s="345"/>
      <c r="AY22" s="345"/>
      <c r="AZ22" s="345"/>
      <c r="BA22" s="345"/>
      <c r="BB22" s="345"/>
      <c r="BC22" s="345"/>
      <c r="BD22" s="345"/>
      <c r="BE22" s="345"/>
      <c r="BF22" s="346"/>
      <c r="BM22" s="139" t="b">
        <f>COUNTIF(BH20:BI20,TRUE)=0</f>
        <v>1</v>
      </c>
      <c r="BN22" s="55" t="str">
        <f>IF(AND(BJ22=TRUE,BK22=TRUE),"【入力エラー】「有」と「無」のいずれか一方をチェックしてください。","")</f>
        <v/>
      </c>
    </row>
    <row r="23" spans="1:66" ht="15" customHeight="1">
      <c r="A23" s="312" t="s">
        <v>252</v>
      </c>
      <c r="B23" s="313"/>
      <c r="C23" s="313"/>
      <c r="D23" s="313"/>
      <c r="E23" s="314"/>
      <c r="F23" s="406"/>
      <c r="G23" s="407"/>
      <c r="H23" s="408"/>
      <c r="I23" s="412" t="s">
        <v>236</v>
      </c>
      <c r="J23" s="413"/>
      <c r="K23" s="413"/>
      <c r="L23" s="413"/>
      <c r="M23" s="413"/>
      <c r="N23" s="413"/>
      <c r="O23" s="414"/>
      <c r="P23" s="65"/>
      <c r="Q23" s="268" t="str">
        <f>IF(BH23=TRUE,"☑","□")</f>
        <v>□</v>
      </c>
      <c r="R23" s="68" t="s">
        <v>280</v>
      </c>
      <c r="S23" s="68"/>
      <c r="T23" s="66"/>
      <c r="U23" s="49"/>
      <c r="V23" s="49"/>
      <c r="W23" s="49"/>
      <c r="X23" s="49"/>
      <c r="Y23" s="49"/>
      <c r="Z23" s="49"/>
      <c r="AA23" s="49"/>
      <c r="AB23" s="49"/>
      <c r="AC23" s="49"/>
      <c r="AD23" s="49"/>
      <c r="AE23" s="49"/>
      <c r="AF23" s="49"/>
      <c r="AG23" s="49"/>
      <c r="AH23" s="49"/>
      <c r="AI23" s="49"/>
      <c r="AJ23" s="49"/>
      <c r="AK23" s="49"/>
      <c r="AL23" s="49"/>
      <c r="AM23" s="49"/>
      <c r="AN23" s="350"/>
      <c r="AO23" s="351"/>
      <c r="AP23" s="351"/>
      <c r="AQ23" s="351"/>
      <c r="AR23" s="351"/>
      <c r="AS23" s="351"/>
      <c r="AT23" s="351"/>
      <c r="AU23" s="351"/>
      <c r="AV23" s="351"/>
      <c r="AW23" s="351"/>
      <c r="AX23" s="351"/>
      <c r="AY23" s="351"/>
      <c r="AZ23" s="351"/>
      <c r="BA23" s="351"/>
      <c r="BB23" s="351"/>
      <c r="BC23" s="351"/>
      <c r="BD23" s="351"/>
      <c r="BE23" s="351"/>
      <c r="BF23" s="352"/>
      <c r="BM23" s="141" t="b">
        <f>IF(BH20=TRUE,T20="")</f>
        <v>0</v>
      </c>
    </row>
    <row r="24" spans="1:66" ht="15" customHeight="1">
      <c r="A24" s="312" t="s">
        <v>253</v>
      </c>
      <c r="B24" s="313"/>
      <c r="C24" s="313"/>
      <c r="D24" s="313"/>
      <c r="E24" s="314"/>
      <c r="F24" s="406"/>
      <c r="G24" s="407"/>
      <c r="H24" s="408"/>
      <c r="I24" s="412"/>
      <c r="J24" s="413"/>
      <c r="K24" s="413"/>
      <c r="L24" s="413"/>
      <c r="M24" s="413"/>
      <c r="N24" s="413"/>
      <c r="O24" s="414"/>
      <c r="P24" s="65"/>
      <c r="Q24" s="268" t="str">
        <f>IF(BH24=TRUE,"☑","□")</f>
        <v>□</v>
      </c>
      <c r="R24" s="68" t="s">
        <v>281</v>
      </c>
      <c r="S24" s="68"/>
      <c r="T24" s="66"/>
      <c r="U24" s="49"/>
      <c r="V24" s="49"/>
      <c r="W24" s="49"/>
      <c r="X24" s="49"/>
      <c r="Y24" s="49"/>
      <c r="Z24" s="49"/>
      <c r="AA24" s="49"/>
      <c r="AB24" s="49"/>
      <c r="AC24" s="49"/>
      <c r="AD24" s="49"/>
      <c r="AE24" s="49"/>
      <c r="AF24" s="49"/>
      <c r="AG24" s="49"/>
      <c r="AH24" s="49"/>
      <c r="AI24" s="49"/>
      <c r="AJ24" s="49"/>
      <c r="AK24" s="49"/>
      <c r="AL24" s="49"/>
      <c r="AM24" s="49"/>
      <c r="AN24" s="350"/>
      <c r="AO24" s="351"/>
      <c r="AP24" s="351"/>
      <c r="AQ24" s="351"/>
      <c r="AR24" s="351"/>
      <c r="AS24" s="351"/>
      <c r="AT24" s="351"/>
      <c r="AU24" s="351"/>
      <c r="AV24" s="351"/>
      <c r="AW24" s="351"/>
      <c r="AX24" s="351"/>
      <c r="AY24" s="351"/>
      <c r="AZ24" s="351"/>
      <c r="BA24" s="351"/>
      <c r="BB24" s="351"/>
      <c r="BC24" s="351"/>
      <c r="BD24" s="351"/>
      <c r="BE24" s="351"/>
      <c r="BF24" s="352"/>
      <c r="BM24" s="143" t="b">
        <f>IF(BH20=TRUE,AN20="〈入力例〉飛散防止対策を行う")</f>
        <v>0</v>
      </c>
    </row>
    <row r="25" spans="1:66" ht="15" customHeight="1">
      <c r="A25" s="312" t="s">
        <v>254</v>
      </c>
      <c r="B25" s="313"/>
      <c r="C25" s="313"/>
      <c r="D25" s="313"/>
      <c r="E25" s="314"/>
      <c r="F25" s="406"/>
      <c r="G25" s="407"/>
      <c r="H25" s="408"/>
      <c r="I25" s="412"/>
      <c r="J25" s="413"/>
      <c r="K25" s="413"/>
      <c r="L25" s="413"/>
      <c r="M25" s="413"/>
      <c r="N25" s="413"/>
      <c r="O25" s="414"/>
      <c r="P25" s="65"/>
      <c r="Q25" s="268" t="str">
        <f>IF(BH25=TRUE,"☑","□")</f>
        <v>□</v>
      </c>
      <c r="R25" s="68" t="s">
        <v>282</v>
      </c>
      <c r="S25" s="68"/>
      <c r="T25" s="66"/>
      <c r="U25" s="49"/>
      <c r="V25" s="49"/>
      <c r="W25" s="49"/>
      <c r="X25" s="49"/>
      <c r="Y25" s="49"/>
      <c r="Z25" s="49"/>
      <c r="AA25" s="49"/>
      <c r="AB25" s="49"/>
      <c r="AC25" s="49"/>
      <c r="AD25" s="49"/>
      <c r="AE25" s="49"/>
      <c r="AF25" s="49"/>
      <c r="AG25" s="49"/>
      <c r="AH25" s="49"/>
      <c r="AI25" s="49"/>
      <c r="AJ25" s="49"/>
      <c r="AK25" s="49"/>
      <c r="AL25" s="49"/>
      <c r="AM25" s="49"/>
      <c r="AN25" s="350"/>
      <c r="AO25" s="351"/>
      <c r="AP25" s="351"/>
      <c r="AQ25" s="351"/>
      <c r="AR25" s="351"/>
      <c r="AS25" s="351"/>
      <c r="AT25" s="351"/>
      <c r="AU25" s="351"/>
      <c r="AV25" s="351"/>
      <c r="AW25" s="351"/>
      <c r="AX25" s="351"/>
      <c r="AY25" s="351"/>
      <c r="AZ25" s="351"/>
      <c r="BA25" s="351"/>
      <c r="BB25" s="351"/>
      <c r="BC25" s="351"/>
      <c r="BD25" s="351"/>
      <c r="BE25" s="351"/>
      <c r="BF25" s="352"/>
      <c r="BM25" s="139" t="b">
        <f>COUNTIF(BH22:BI22,TRUE)=0</f>
        <v>1</v>
      </c>
    </row>
    <row r="26" spans="1:66" ht="15" customHeight="1">
      <c r="A26" s="312" t="s">
        <v>255</v>
      </c>
      <c r="B26" s="313"/>
      <c r="C26" s="313"/>
      <c r="D26" s="313"/>
      <c r="E26" s="314"/>
      <c r="F26" s="406"/>
      <c r="G26" s="407"/>
      <c r="H26" s="408"/>
      <c r="I26" s="412"/>
      <c r="J26" s="413"/>
      <c r="K26" s="413"/>
      <c r="L26" s="413"/>
      <c r="M26" s="413"/>
      <c r="N26" s="413"/>
      <c r="O26" s="414"/>
      <c r="P26" s="65"/>
      <c r="Q26" s="268" t="str">
        <f>IF(BH26=TRUE,"☑","□")</f>
        <v>□</v>
      </c>
      <c r="R26" s="68" t="s">
        <v>283</v>
      </c>
      <c r="S26" s="68"/>
      <c r="T26" s="66"/>
      <c r="U26" s="49"/>
      <c r="V26" s="49"/>
      <c r="W26" s="49"/>
      <c r="X26" s="49"/>
      <c r="Y26" s="49"/>
      <c r="Z26" s="49"/>
      <c r="AA26" s="49"/>
      <c r="AB26" s="49"/>
      <c r="AC26" s="49"/>
      <c r="AD26" s="49"/>
      <c r="AE26" s="49"/>
      <c r="AF26" s="49"/>
      <c r="AG26" s="49"/>
      <c r="AH26" s="49"/>
      <c r="AI26" s="49"/>
      <c r="AJ26" s="49"/>
      <c r="AK26" s="49"/>
      <c r="AL26" s="49"/>
      <c r="AM26" s="49"/>
      <c r="AN26" s="350"/>
      <c r="AO26" s="351"/>
      <c r="AP26" s="351"/>
      <c r="AQ26" s="351"/>
      <c r="AR26" s="351"/>
      <c r="AS26" s="351"/>
      <c r="AT26" s="351"/>
      <c r="AU26" s="351"/>
      <c r="AV26" s="351"/>
      <c r="AW26" s="351"/>
      <c r="AX26" s="351"/>
      <c r="AY26" s="351"/>
      <c r="AZ26" s="351"/>
      <c r="BA26" s="351"/>
      <c r="BB26" s="351"/>
      <c r="BC26" s="351"/>
      <c r="BD26" s="351"/>
      <c r="BE26" s="351"/>
      <c r="BF26" s="352"/>
      <c r="BM26" s="139" t="b">
        <f>IF(BH22=TRUE,COUNTIF(BJ22:BK22,TRUE)=0)</f>
        <v>0</v>
      </c>
    </row>
    <row r="27" spans="1:66" ht="15" customHeight="1">
      <c r="A27" s="312"/>
      <c r="B27" s="313"/>
      <c r="C27" s="313"/>
      <c r="D27" s="313"/>
      <c r="E27" s="314"/>
      <c r="F27" s="406"/>
      <c r="G27" s="407"/>
      <c r="H27" s="408"/>
      <c r="I27" s="415"/>
      <c r="J27" s="416"/>
      <c r="K27" s="416"/>
      <c r="L27" s="416"/>
      <c r="M27" s="416"/>
      <c r="N27" s="416"/>
      <c r="O27" s="417"/>
      <c r="P27" s="265" t="str">
        <f>IF(BI22=TRUE,"☑","□")</f>
        <v>□</v>
      </c>
      <c r="Q27" s="33" t="s">
        <v>274</v>
      </c>
      <c r="R27" s="33"/>
      <c r="S27" s="67"/>
      <c r="T27" s="67"/>
      <c r="U27" s="35"/>
      <c r="V27" s="35"/>
      <c r="W27" s="35"/>
      <c r="X27" s="35"/>
      <c r="Y27" s="35"/>
      <c r="Z27" s="35"/>
      <c r="AA27" s="35"/>
      <c r="AB27" s="35"/>
      <c r="AC27" s="35"/>
      <c r="AD27" s="35"/>
      <c r="AE27" s="35"/>
      <c r="AF27" s="35"/>
      <c r="AG27" s="35"/>
      <c r="AH27" s="35"/>
      <c r="AI27" s="35"/>
      <c r="AJ27" s="35"/>
      <c r="AK27" s="35"/>
      <c r="AL27" s="35"/>
      <c r="AM27" s="35"/>
      <c r="AN27" s="347"/>
      <c r="AO27" s="348"/>
      <c r="AP27" s="348"/>
      <c r="AQ27" s="348"/>
      <c r="AR27" s="348"/>
      <c r="AS27" s="348"/>
      <c r="AT27" s="348"/>
      <c r="AU27" s="348"/>
      <c r="AV27" s="348"/>
      <c r="AW27" s="348"/>
      <c r="AX27" s="348"/>
      <c r="AY27" s="348"/>
      <c r="AZ27" s="348"/>
      <c r="BA27" s="348"/>
      <c r="BB27" s="348"/>
      <c r="BC27" s="348"/>
      <c r="BD27" s="348"/>
      <c r="BE27" s="348"/>
      <c r="BF27" s="349"/>
      <c r="BM27" s="139" t="b">
        <f>IF(BH22=TRUE,COUNTIF(BH23:BH26,TRUE)=0)</f>
        <v>0</v>
      </c>
      <c r="BN27" s="55" t="str">
        <f>IF(AND(BH22=TRUE,BI22=TRUE),"【入力エラー】「有」と「無」のいずれか一方をチェックしてください。","")</f>
        <v/>
      </c>
    </row>
    <row r="28" spans="1:66" ht="15" customHeight="1">
      <c r="A28" s="312"/>
      <c r="B28" s="313"/>
      <c r="C28" s="313"/>
      <c r="D28" s="313"/>
      <c r="E28" s="314"/>
      <c r="F28" s="406"/>
      <c r="G28" s="407"/>
      <c r="H28" s="408"/>
      <c r="I28" s="327" t="s">
        <v>238</v>
      </c>
      <c r="J28" s="328"/>
      <c r="K28" s="328"/>
      <c r="L28" s="328"/>
      <c r="M28" s="328"/>
      <c r="N28" s="328"/>
      <c r="O28" s="329"/>
      <c r="P28" s="264" t="str">
        <f>IF(BH28=TRUE,"☑","□")</f>
        <v>□</v>
      </c>
      <c r="Q28" s="63" t="s">
        <v>273</v>
      </c>
      <c r="R28" s="51"/>
      <c r="S28" s="353" t="s">
        <v>284</v>
      </c>
      <c r="T28" s="353"/>
      <c r="U28" s="353"/>
      <c r="V28" s="353"/>
      <c r="W28" s="353"/>
      <c r="X28" s="353"/>
      <c r="Y28" s="353"/>
      <c r="Z28" s="353"/>
      <c r="AA28" s="353"/>
      <c r="AB28" s="353"/>
      <c r="AC28" s="353"/>
      <c r="AD28" s="353"/>
      <c r="AE28" s="353"/>
      <c r="AF28" s="353"/>
      <c r="AG28" s="353"/>
      <c r="AH28" s="353"/>
      <c r="AI28" s="353"/>
      <c r="AJ28" s="353"/>
      <c r="AK28" s="353"/>
      <c r="AL28" s="353"/>
      <c r="AM28" s="354"/>
      <c r="AN28" s="344" t="s">
        <v>270</v>
      </c>
      <c r="AO28" s="345"/>
      <c r="AP28" s="345"/>
      <c r="AQ28" s="345"/>
      <c r="AR28" s="345"/>
      <c r="AS28" s="345"/>
      <c r="AT28" s="345"/>
      <c r="AU28" s="345"/>
      <c r="AV28" s="345"/>
      <c r="AW28" s="345"/>
      <c r="AX28" s="345"/>
      <c r="AY28" s="345"/>
      <c r="AZ28" s="345"/>
      <c r="BA28" s="345"/>
      <c r="BB28" s="345"/>
      <c r="BC28" s="345"/>
      <c r="BD28" s="345"/>
      <c r="BE28" s="345"/>
      <c r="BF28" s="346"/>
      <c r="BM28" s="143" t="b">
        <f>IF(BH22=TRUE,AN22="〈入力例〉関係法令の届出済、石綿作業主任者を選任済")</f>
        <v>0</v>
      </c>
      <c r="BN28" s="55" t="str">
        <f>IF(AND(BH28=TRUE,BI28=TRUE),"【入力エラー】「有」と「無」のいずれか一方をチェックしてください。","")</f>
        <v/>
      </c>
    </row>
    <row r="29" spans="1:66" ht="15" customHeight="1">
      <c r="A29" s="312"/>
      <c r="B29" s="313"/>
      <c r="C29" s="313"/>
      <c r="D29" s="313"/>
      <c r="E29" s="314"/>
      <c r="F29" s="406"/>
      <c r="G29" s="407"/>
      <c r="H29" s="408"/>
      <c r="I29" s="359" t="s">
        <v>240</v>
      </c>
      <c r="J29" s="360"/>
      <c r="K29" s="360"/>
      <c r="L29" s="360"/>
      <c r="M29" s="360"/>
      <c r="N29" s="360"/>
      <c r="O29" s="361"/>
      <c r="P29" s="48"/>
      <c r="Q29" s="334" t="s">
        <v>285</v>
      </c>
      <c r="R29" s="334"/>
      <c r="S29" s="334"/>
      <c r="T29" s="334"/>
      <c r="U29" s="334"/>
      <c r="V29" s="334"/>
      <c r="W29" s="334"/>
      <c r="X29" s="334"/>
      <c r="Y29" s="334"/>
      <c r="Z29" s="334"/>
      <c r="AA29" s="334"/>
      <c r="AB29" s="334"/>
      <c r="AC29" s="334"/>
      <c r="AD29" s="334"/>
      <c r="AE29" s="334"/>
      <c r="AF29" s="334"/>
      <c r="AG29" s="334"/>
      <c r="AH29" s="334"/>
      <c r="AI29" s="334"/>
      <c r="AJ29" s="334"/>
      <c r="AK29" s="334"/>
      <c r="AL29" s="334"/>
      <c r="AM29" s="355"/>
      <c r="AN29" s="350"/>
      <c r="AO29" s="351"/>
      <c r="AP29" s="351"/>
      <c r="AQ29" s="351"/>
      <c r="AR29" s="351"/>
      <c r="AS29" s="351"/>
      <c r="AT29" s="351"/>
      <c r="AU29" s="351"/>
      <c r="AV29" s="351"/>
      <c r="AW29" s="351"/>
      <c r="AX29" s="351"/>
      <c r="AY29" s="351"/>
      <c r="AZ29" s="351"/>
      <c r="BA29" s="351"/>
      <c r="BB29" s="351"/>
      <c r="BC29" s="351"/>
      <c r="BD29" s="351"/>
      <c r="BE29" s="351"/>
      <c r="BF29" s="352"/>
      <c r="BM29" s="139" t="b">
        <f>COUNTIF(BH28:BI28,TRUE)=0</f>
        <v>1</v>
      </c>
    </row>
    <row r="30" spans="1:66" ht="15" customHeight="1">
      <c r="A30" s="312"/>
      <c r="B30" s="313"/>
      <c r="C30" s="313"/>
      <c r="D30" s="313"/>
      <c r="E30" s="314"/>
      <c r="F30" s="409"/>
      <c r="G30" s="410"/>
      <c r="H30" s="411"/>
      <c r="I30" s="362" t="s">
        <v>239</v>
      </c>
      <c r="J30" s="363"/>
      <c r="K30" s="363"/>
      <c r="L30" s="363"/>
      <c r="M30" s="363"/>
      <c r="N30" s="363"/>
      <c r="O30" s="364"/>
      <c r="P30" s="265" t="str">
        <f>IF(BI28=TRUE,"☑","□")</f>
        <v>□</v>
      </c>
      <c r="Q30" s="33" t="s">
        <v>274</v>
      </c>
      <c r="R30" s="33"/>
      <c r="S30" s="67"/>
      <c r="T30" s="67"/>
      <c r="U30" s="67"/>
      <c r="V30" s="67"/>
      <c r="W30" s="67"/>
      <c r="X30" s="67"/>
      <c r="Y30" s="67"/>
      <c r="Z30" s="67"/>
      <c r="AA30" s="67"/>
      <c r="AB30" s="67"/>
      <c r="AC30" s="67"/>
      <c r="AD30" s="67"/>
      <c r="AE30" s="67"/>
      <c r="AF30" s="67"/>
      <c r="AG30" s="67"/>
      <c r="AH30" s="67"/>
      <c r="AI30" s="67"/>
      <c r="AJ30" s="67"/>
      <c r="AK30" s="67"/>
      <c r="AL30" s="67"/>
      <c r="AM30" s="67"/>
      <c r="AN30" s="347"/>
      <c r="AO30" s="348"/>
      <c r="AP30" s="348"/>
      <c r="AQ30" s="348"/>
      <c r="AR30" s="348"/>
      <c r="AS30" s="348"/>
      <c r="AT30" s="348"/>
      <c r="AU30" s="348"/>
      <c r="AV30" s="348"/>
      <c r="AW30" s="348"/>
      <c r="AX30" s="348"/>
      <c r="AY30" s="348"/>
      <c r="AZ30" s="348"/>
      <c r="BA30" s="348"/>
      <c r="BB30" s="348"/>
      <c r="BC30" s="348"/>
      <c r="BD30" s="348"/>
      <c r="BE30" s="348"/>
      <c r="BF30" s="349"/>
      <c r="BM30" s="143" t="b">
        <f>IF(BH28=TRUE,AN28="〈入力例〉フロン類回収済")</f>
        <v>0</v>
      </c>
    </row>
    <row r="31" spans="1:66" ht="15" customHeight="1">
      <c r="A31" s="336"/>
      <c r="B31" s="337"/>
      <c r="C31" s="337"/>
      <c r="D31" s="337"/>
      <c r="E31" s="338"/>
      <c r="F31" s="356" t="s">
        <v>210</v>
      </c>
      <c r="G31" s="357"/>
      <c r="H31" s="357"/>
      <c r="I31" s="357"/>
      <c r="J31" s="357"/>
      <c r="K31" s="357"/>
      <c r="L31" s="357"/>
      <c r="M31" s="357"/>
      <c r="N31" s="357"/>
      <c r="O31" s="358"/>
      <c r="P31" s="400"/>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2"/>
      <c r="AN31" s="400"/>
      <c r="AO31" s="401"/>
      <c r="AP31" s="401"/>
      <c r="AQ31" s="401"/>
      <c r="AR31" s="401"/>
      <c r="AS31" s="401"/>
      <c r="AT31" s="401"/>
      <c r="AU31" s="401"/>
      <c r="AV31" s="401"/>
      <c r="AW31" s="401"/>
      <c r="AX31" s="401"/>
      <c r="AY31" s="401"/>
      <c r="AZ31" s="401"/>
      <c r="BA31" s="401"/>
      <c r="BB31" s="401"/>
      <c r="BC31" s="401"/>
      <c r="BD31" s="401"/>
      <c r="BE31" s="401"/>
      <c r="BF31" s="402"/>
    </row>
    <row r="32" spans="1:66" ht="15" customHeight="1">
      <c r="A32" s="429" t="s">
        <v>297</v>
      </c>
      <c r="B32" s="430"/>
      <c r="C32" s="422" t="s">
        <v>298</v>
      </c>
      <c r="D32" s="423"/>
      <c r="E32" s="423"/>
      <c r="F32" s="423"/>
      <c r="G32" s="423"/>
      <c r="H32" s="423"/>
      <c r="I32" s="423"/>
      <c r="J32" s="423"/>
      <c r="K32" s="423"/>
      <c r="L32" s="423"/>
      <c r="M32" s="423"/>
      <c r="N32" s="423"/>
      <c r="O32" s="423"/>
      <c r="P32" s="423"/>
      <c r="Q32" s="423"/>
      <c r="R32" s="423"/>
      <c r="S32" s="423"/>
      <c r="T32" s="423"/>
      <c r="U32" s="423"/>
      <c r="V32" s="423"/>
      <c r="W32" s="424"/>
      <c r="X32" s="422" t="s">
        <v>299</v>
      </c>
      <c r="Y32" s="423"/>
      <c r="Z32" s="423"/>
      <c r="AA32" s="423"/>
      <c r="AB32" s="423"/>
      <c r="AC32" s="423"/>
      <c r="AD32" s="423"/>
      <c r="AE32" s="423"/>
      <c r="AF32" s="423"/>
      <c r="AG32" s="423"/>
      <c r="AH32" s="423"/>
      <c r="AI32" s="423"/>
      <c r="AJ32" s="423"/>
      <c r="AK32" s="423"/>
      <c r="AL32" s="423"/>
      <c r="AM32" s="423"/>
      <c r="AN32" s="423"/>
      <c r="AO32" s="423"/>
      <c r="AP32" s="423"/>
      <c r="AQ32" s="424"/>
      <c r="AR32" s="422" t="s">
        <v>300</v>
      </c>
      <c r="AS32" s="423"/>
      <c r="AT32" s="423"/>
      <c r="AU32" s="423"/>
      <c r="AV32" s="423"/>
      <c r="AW32" s="423"/>
      <c r="AX32" s="423"/>
      <c r="AY32" s="423"/>
      <c r="AZ32" s="423"/>
      <c r="BA32" s="423"/>
      <c r="BB32" s="423"/>
      <c r="BC32" s="423"/>
      <c r="BD32" s="423"/>
      <c r="BE32" s="423"/>
      <c r="BF32" s="424"/>
    </row>
    <row r="33" spans="1:66" ht="15" customHeight="1">
      <c r="A33" s="431"/>
      <c r="B33" s="432"/>
      <c r="C33" s="48" t="s">
        <v>292</v>
      </c>
      <c r="D33" s="49"/>
      <c r="E33" s="49"/>
      <c r="F33" s="49"/>
      <c r="G33" s="49"/>
      <c r="H33" s="49"/>
      <c r="I33" s="49"/>
      <c r="J33" s="49"/>
      <c r="K33" s="49"/>
      <c r="L33" s="49"/>
      <c r="M33" s="49"/>
      <c r="N33" s="49"/>
      <c r="O33" s="49"/>
      <c r="P33" s="49"/>
      <c r="Q33" s="49"/>
      <c r="R33" s="49"/>
      <c r="S33" s="49"/>
      <c r="T33" s="49"/>
      <c r="U33" s="49"/>
      <c r="V33" s="49"/>
      <c r="W33" s="50"/>
      <c r="X33" s="327" t="s">
        <v>291</v>
      </c>
      <c r="Y33" s="328"/>
      <c r="Z33" s="328"/>
      <c r="AA33" s="328"/>
      <c r="AB33" s="328"/>
      <c r="AC33" s="328"/>
      <c r="AD33" s="328"/>
      <c r="AE33" s="328"/>
      <c r="AF33" s="328"/>
      <c r="AG33" s="328"/>
      <c r="AH33" s="328"/>
      <c r="AI33" s="328"/>
      <c r="AJ33" s="328"/>
      <c r="AK33" s="328"/>
      <c r="AL33" s="328"/>
      <c r="AM33" s="328"/>
      <c r="AN33" s="328"/>
      <c r="AO33" s="328"/>
      <c r="AP33" s="328"/>
      <c r="AQ33" s="329"/>
      <c r="AR33" s="271" t="str">
        <f>IF(BH33=TRUE,"☑","□")</f>
        <v>□</v>
      </c>
      <c r="AS33" s="68" t="s">
        <v>301</v>
      </c>
      <c r="AT33" s="66"/>
      <c r="AU33" s="66"/>
      <c r="AV33" s="66"/>
      <c r="AW33" s="66"/>
      <c r="AX33" s="66"/>
      <c r="AY33" s="66"/>
      <c r="AZ33" s="66"/>
      <c r="BA33" s="66"/>
      <c r="BB33" s="66"/>
      <c r="BC33" s="66"/>
      <c r="BD33" s="66"/>
      <c r="BE33" s="66"/>
      <c r="BF33" s="81"/>
      <c r="BM33" s="142" t="b">
        <f>IF(BH34=TRUE,COUNTIF(BH33:BI33,TRUE)=0)</f>
        <v>0</v>
      </c>
      <c r="BN33" s="55" t="str">
        <f>IF(AND(BH33=TRUE,BI33=TRUE),"【入力エラー】「手作業」と「手作業・機械作業の併用」のいずれか一方をチェックしてください。","")</f>
        <v/>
      </c>
    </row>
    <row r="34" spans="1:66" ht="15" customHeight="1">
      <c r="A34" s="431"/>
      <c r="B34" s="432"/>
      <c r="C34" s="48"/>
      <c r="D34" s="49"/>
      <c r="E34" s="49"/>
      <c r="F34" s="49"/>
      <c r="G34" s="49"/>
      <c r="H34" s="49"/>
      <c r="I34" s="49"/>
      <c r="J34" s="49"/>
      <c r="K34" s="49"/>
      <c r="L34" s="49"/>
      <c r="M34" s="49"/>
      <c r="N34" s="49"/>
      <c r="O34" s="49"/>
      <c r="P34" s="49"/>
      <c r="Q34" s="49"/>
      <c r="R34" s="49"/>
      <c r="S34" s="49"/>
      <c r="T34" s="49"/>
      <c r="U34" s="49"/>
      <c r="V34" s="49"/>
      <c r="W34" s="50"/>
      <c r="X34" s="269" t="str">
        <f>IF(BH34=TRUE,"☑","□")</f>
        <v>□</v>
      </c>
      <c r="Y34" s="87" t="s">
        <v>273</v>
      </c>
      <c r="Z34" s="87"/>
      <c r="AA34" s="87"/>
      <c r="AB34" s="270" t="str">
        <f>IF(BI34=TRUE,"☑","□")</f>
        <v>□</v>
      </c>
      <c r="AC34" s="87" t="s">
        <v>274</v>
      </c>
      <c r="AD34" s="87"/>
      <c r="AE34" s="76"/>
      <c r="AF34" s="76"/>
      <c r="AG34" s="76"/>
      <c r="AH34" s="76"/>
      <c r="AI34" s="76"/>
      <c r="AJ34" s="76"/>
      <c r="AK34" s="76"/>
      <c r="AL34" s="76"/>
      <c r="AM34" s="76"/>
      <c r="AN34" s="76"/>
      <c r="AO34" s="76"/>
      <c r="AP34" s="76"/>
      <c r="AQ34" s="77"/>
      <c r="AR34" s="272" t="str">
        <f>IF(BI33=TRUE,"☑","□")</f>
        <v>□</v>
      </c>
      <c r="AS34" s="68" t="s">
        <v>302</v>
      </c>
      <c r="AT34" s="66"/>
      <c r="AU34" s="66"/>
      <c r="AV34" s="66"/>
      <c r="AW34" s="66"/>
      <c r="AX34" s="66"/>
      <c r="AY34" s="66"/>
      <c r="AZ34" s="66"/>
      <c r="BA34" s="66"/>
      <c r="BB34" s="66"/>
      <c r="BC34" s="66"/>
      <c r="BD34" s="66"/>
      <c r="BE34" s="66"/>
      <c r="BF34" s="81"/>
      <c r="BM34" s="144" t="b">
        <f>COUNTIF(BH34:BI34,TRUE)=0</f>
        <v>1</v>
      </c>
      <c r="BN34" s="55" t="str">
        <f>IF(AND(BH34=TRUE,BI34=TRUE),"【入力エラー】「有」と「無」のいずれか一方をチェックしてください。","")</f>
        <v/>
      </c>
    </row>
    <row r="35" spans="1:66" ht="15" customHeight="1">
      <c r="A35" s="431"/>
      <c r="B35" s="432"/>
      <c r="C35" s="64"/>
      <c r="D35" s="62"/>
      <c r="E35" s="62"/>
      <c r="F35" s="62"/>
      <c r="G35" s="62"/>
      <c r="H35" s="62"/>
      <c r="I35" s="62"/>
      <c r="J35" s="62"/>
      <c r="K35" s="62"/>
      <c r="L35" s="62"/>
      <c r="M35" s="62"/>
      <c r="N35" s="62"/>
      <c r="O35" s="62"/>
      <c r="P35" s="62"/>
      <c r="Q35" s="62"/>
      <c r="R35" s="62"/>
      <c r="S35" s="62"/>
      <c r="T35" s="62"/>
      <c r="U35" s="62"/>
      <c r="V35" s="62"/>
      <c r="W35" s="69"/>
      <c r="X35" s="79"/>
      <c r="Y35" s="76"/>
      <c r="Z35" s="76"/>
      <c r="AA35" s="76"/>
      <c r="AB35" s="76"/>
      <c r="AC35" s="76"/>
      <c r="AD35" s="76"/>
      <c r="AE35" s="76"/>
      <c r="AF35" s="76"/>
      <c r="AG35" s="76"/>
      <c r="AH35" s="76"/>
      <c r="AI35" s="76"/>
      <c r="AJ35" s="76"/>
      <c r="AK35" s="76"/>
      <c r="AL35" s="76"/>
      <c r="AM35" s="76"/>
      <c r="AN35" s="76"/>
      <c r="AO35" s="76"/>
      <c r="AP35" s="76"/>
      <c r="AQ35" s="77"/>
      <c r="AR35" s="82" t="s">
        <v>330</v>
      </c>
      <c r="AS35" s="68"/>
      <c r="AT35" s="66"/>
      <c r="AU35" s="66"/>
      <c r="AV35" s="66"/>
      <c r="AW35" s="66"/>
      <c r="AX35" s="66"/>
      <c r="AY35" s="66"/>
      <c r="AZ35" s="66"/>
      <c r="BA35" s="66"/>
      <c r="BB35" s="66"/>
      <c r="BC35" s="66"/>
      <c r="BD35" s="66"/>
      <c r="BE35" s="66"/>
      <c r="BF35" s="81"/>
      <c r="BM35" s="141" t="b">
        <f>IF(BI33=TRUE,AS36="")</f>
        <v>0</v>
      </c>
    </row>
    <row r="36" spans="1:66" ht="15" customHeight="1">
      <c r="A36" s="431"/>
      <c r="B36" s="432"/>
      <c r="C36" s="46"/>
      <c r="D36" s="35"/>
      <c r="E36" s="35"/>
      <c r="F36" s="35"/>
      <c r="G36" s="35"/>
      <c r="H36" s="35"/>
      <c r="I36" s="35"/>
      <c r="J36" s="35"/>
      <c r="K36" s="35"/>
      <c r="L36" s="35"/>
      <c r="M36" s="35"/>
      <c r="N36" s="35"/>
      <c r="O36" s="35"/>
      <c r="P36" s="35"/>
      <c r="Q36" s="35"/>
      <c r="R36" s="35"/>
      <c r="S36" s="35"/>
      <c r="T36" s="35"/>
      <c r="U36" s="49"/>
      <c r="V36" s="49"/>
      <c r="W36" s="50"/>
      <c r="X36" s="79"/>
      <c r="Y36" s="76"/>
      <c r="Z36" s="76"/>
      <c r="AA36" s="76"/>
      <c r="AB36" s="76"/>
      <c r="AC36" s="76"/>
      <c r="AD36" s="76"/>
      <c r="AE36" s="76"/>
      <c r="AF36" s="76"/>
      <c r="AG36" s="76"/>
      <c r="AH36" s="76"/>
      <c r="AI36" s="76"/>
      <c r="AJ36" s="76"/>
      <c r="AK36" s="76"/>
      <c r="AL36" s="76"/>
      <c r="AM36" s="76"/>
      <c r="AN36" s="76"/>
      <c r="AO36" s="76"/>
      <c r="AP36" s="76"/>
      <c r="AQ36" s="77"/>
      <c r="AR36" s="83" t="s">
        <v>277</v>
      </c>
      <c r="AS36" s="435"/>
      <c r="AT36" s="435"/>
      <c r="AU36" s="435"/>
      <c r="AV36" s="435"/>
      <c r="AW36" s="435"/>
      <c r="AX36" s="435"/>
      <c r="AY36" s="435"/>
      <c r="AZ36" s="435"/>
      <c r="BA36" s="435"/>
      <c r="BB36" s="435"/>
      <c r="BC36" s="435"/>
      <c r="BD36" s="435"/>
      <c r="BE36" s="435"/>
      <c r="BF36" s="84" t="s">
        <v>276</v>
      </c>
    </row>
    <row r="37" spans="1:66" ht="15" customHeight="1">
      <c r="A37" s="431"/>
      <c r="B37" s="432"/>
      <c r="C37" s="43" t="s">
        <v>293</v>
      </c>
      <c r="D37" s="44"/>
      <c r="E37" s="44"/>
      <c r="F37" s="44"/>
      <c r="G37" s="44"/>
      <c r="H37" s="44"/>
      <c r="I37" s="44"/>
      <c r="J37" s="44"/>
      <c r="K37" s="44"/>
      <c r="L37" s="44"/>
      <c r="M37" s="44"/>
      <c r="N37" s="44"/>
      <c r="O37" s="44"/>
      <c r="P37" s="44"/>
      <c r="Q37" s="44"/>
      <c r="R37" s="44"/>
      <c r="S37" s="44"/>
      <c r="T37" s="44"/>
      <c r="U37" s="44"/>
      <c r="V37" s="44"/>
      <c r="W37" s="45"/>
      <c r="X37" s="327" t="s">
        <v>290</v>
      </c>
      <c r="Y37" s="328"/>
      <c r="Z37" s="328"/>
      <c r="AA37" s="328"/>
      <c r="AB37" s="328"/>
      <c r="AC37" s="328"/>
      <c r="AD37" s="328"/>
      <c r="AE37" s="328"/>
      <c r="AF37" s="328"/>
      <c r="AG37" s="328"/>
      <c r="AH37" s="328"/>
      <c r="AI37" s="328"/>
      <c r="AJ37" s="328"/>
      <c r="AK37" s="328"/>
      <c r="AL37" s="328"/>
      <c r="AM37" s="328"/>
      <c r="AN37" s="328"/>
      <c r="AO37" s="328"/>
      <c r="AP37" s="328"/>
      <c r="AQ37" s="329"/>
      <c r="AR37" s="271" t="str">
        <f>IF(BH37=TRUE,"☑","□")</f>
        <v>□</v>
      </c>
      <c r="AS37" s="68" t="s">
        <v>301</v>
      </c>
      <c r="AT37" s="66"/>
      <c r="AU37" s="66"/>
      <c r="AV37" s="66"/>
      <c r="AW37" s="66"/>
      <c r="AX37" s="66"/>
      <c r="AY37" s="66"/>
      <c r="AZ37" s="66"/>
      <c r="BA37" s="66"/>
      <c r="BB37" s="66"/>
      <c r="BC37" s="66"/>
      <c r="BD37" s="66"/>
      <c r="BE37" s="66"/>
      <c r="BF37" s="81"/>
      <c r="BM37" s="142" t="b">
        <f>IF(BH38=TRUE,COUNTIF(BH37:BI37,TRUE)=0)</f>
        <v>0</v>
      </c>
      <c r="BN37" s="55" t="str">
        <f>IF(AND(BH37=TRUE,BI37=TRUE),"【入力エラー】「手作業」と「手作業・機械作業の併用」のいずれか一方をチェックしてください。","")</f>
        <v/>
      </c>
    </row>
    <row r="38" spans="1:66" ht="15" customHeight="1">
      <c r="A38" s="431"/>
      <c r="B38" s="432"/>
      <c r="C38" s="48"/>
      <c r="D38" s="49"/>
      <c r="E38" s="49"/>
      <c r="F38" s="49"/>
      <c r="G38" s="49"/>
      <c r="H38" s="49"/>
      <c r="I38" s="49"/>
      <c r="J38" s="49"/>
      <c r="K38" s="49"/>
      <c r="L38" s="49"/>
      <c r="M38" s="49"/>
      <c r="N38" s="49"/>
      <c r="O38" s="49"/>
      <c r="P38" s="49"/>
      <c r="Q38" s="49"/>
      <c r="R38" s="49"/>
      <c r="S38" s="49"/>
      <c r="T38" s="49"/>
      <c r="U38" s="49"/>
      <c r="V38" s="49"/>
      <c r="W38" s="50"/>
      <c r="X38" s="269" t="str">
        <f>IF(BH38=TRUE,"☑","□")</f>
        <v>□</v>
      </c>
      <c r="Y38" s="87" t="s">
        <v>273</v>
      </c>
      <c r="Z38" s="87"/>
      <c r="AA38" s="87"/>
      <c r="AB38" s="270" t="str">
        <f>IF(BI38=TRUE,"☑","□")</f>
        <v>□</v>
      </c>
      <c r="AC38" s="87" t="s">
        <v>274</v>
      </c>
      <c r="AD38" s="87"/>
      <c r="AE38" s="76"/>
      <c r="AF38" s="76"/>
      <c r="AG38" s="76"/>
      <c r="AH38" s="76"/>
      <c r="AI38" s="76"/>
      <c r="AJ38" s="76"/>
      <c r="AK38" s="76"/>
      <c r="AL38" s="76"/>
      <c r="AM38" s="76"/>
      <c r="AN38" s="76"/>
      <c r="AO38" s="76"/>
      <c r="AP38" s="76"/>
      <c r="AQ38" s="77"/>
      <c r="AR38" s="272" t="str">
        <f>IF(BI37=TRUE,"☑","□")</f>
        <v>□</v>
      </c>
      <c r="AS38" s="68" t="s">
        <v>302</v>
      </c>
      <c r="AT38" s="66"/>
      <c r="AU38" s="66"/>
      <c r="AV38" s="66"/>
      <c r="AW38" s="66"/>
      <c r="AX38" s="66"/>
      <c r="AY38" s="66"/>
      <c r="AZ38" s="66"/>
      <c r="BA38" s="66"/>
      <c r="BB38" s="66"/>
      <c r="BC38" s="66"/>
      <c r="BD38" s="66"/>
      <c r="BE38" s="66"/>
      <c r="BF38" s="81"/>
      <c r="BM38" s="144" t="b">
        <f>COUNTIF(BH38:BI38,TRUE)=0</f>
        <v>1</v>
      </c>
      <c r="BN38" s="55" t="str">
        <f>IF(AND(BH38=TRUE,BI38=TRUE),"【入力エラー】「有」と「無」のいずれか一方をチェックしてください。","")</f>
        <v/>
      </c>
    </row>
    <row r="39" spans="1:66" ht="15" customHeight="1">
      <c r="A39" s="431"/>
      <c r="B39" s="432"/>
      <c r="C39" s="64"/>
      <c r="D39" s="62"/>
      <c r="E39" s="62"/>
      <c r="F39" s="62"/>
      <c r="G39" s="62"/>
      <c r="H39" s="62"/>
      <c r="I39" s="62"/>
      <c r="J39" s="62"/>
      <c r="K39" s="62"/>
      <c r="L39" s="62"/>
      <c r="M39" s="62"/>
      <c r="N39" s="62"/>
      <c r="O39" s="62"/>
      <c r="P39" s="62"/>
      <c r="Q39" s="62"/>
      <c r="R39" s="62"/>
      <c r="S39" s="62"/>
      <c r="T39" s="62"/>
      <c r="U39" s="62"/>
      <c r="V39" s="62"/>
      <c r="W39" s="69"/>
      <c r="X39" s="79"/>
      <c r="Y39" s="76"/>
      <c r="Z39" s="76"/>
      <c r="AA39" s="76"/>
      <c r="AB39" s="76"/>
      <c r="AC39" s="76"/>
      <c r="AD39" s="76"/>
      <c r="AE39" s="76"/>
      <c r="AF39" s="76"/>
      <c r="AG39" s="76"/>
      <c r="AH39" s="76"/>
      <c r="AI39" s="76"/>
      <c r="AJ39" s="76"/>
      <c r="AK39" s="76"/>
      <c r="AL39" s="76"/>
      <c r="AM39" s="76"/>
      <c r="AN39" s="76"/>
      <c r="AO39" s="76"/>
      <c r="AP39" s="76"/>
      <c r="AQ39" s="77"/>
      <c r="AR39" s="82" t="s">
        <v>330</v>
      </c>
      <c r="AS39" s="68"/>
      <c r="AT39" s="66"/>
      <c r="AU39" s="66"/>
      <c r="AV39" s="66"/>
      <c r="AW39" s="66"/>
      <c r="AX39" s="66"/>
      <c r="AY39" s="66"/>
      <c r="AZ39" s="66"/>
      <c r="BA39" s="66"/>
      <c r="BB39" s="66"/>
      <c r="BC39" s="66"/>
      <c r="BD39" s="66"/>
      <c r="BE39" s="66"/>
      <c r="BF39" s="81"/>
      <c r="BM39" s="141" t="b">
        <f>IF(BI37=TRUE,AS40="")</f>
        <v>0</v>
      </c>
    </row>
    <row r="40" spans="1:66" ht="15" customHeight="1">
      <c r="A40" s="431"/>
      <c r="B40" s="432"/>
      <c r="C40" s="46"/>
      <c r="D40" s="35"/>
      <c r="E40" s="35"/>
      <c r="F40" s="35"/>
      <c r="G40" s="35"/>
      <c r="H40" s="35"/>
      <c r="I40" s="35"/>
      <c r="J40" s="35"/>
      <c r="K40" s="35"/>
      <c r="L40" s="35"/>
      <c r="M40" s="35"/>
      <c r="N40" s="35"/>
      <c r="O40" s="35"/>
      <c r="P40" s="35"/>
      <c r="Q40" s="35"/>
      <c r="R40" s="35"/>
      <c r="S40" s="35"/>
      <c r="T40" s="35"/>
      <c r="U40" s="35"/>
      <c r="V40" s="35"/>
      <c r="W40" s="47"/>
      <c r="X40" s="46"/>
      <c r="Y40" s="35"/>
      <c r="Z40" s="35"/>
      <c r="AA40" s="35"/>
      <c r="AB40" s="35"/>
      <c r="AC40" s="35"/>
      <c r="AD40" s="35"/>
      <c r="AE40" s="35"/>
      <c r="AF40" s="35"/>
      <c r="AG40" s="35"/>
      <c r="AH40" s="35"/>
      <c r="AI40" s="35"/>
      <c r="AJ40" s="35"/>
      <c r="AK40" s="35"/>
      <c r="AL40" s="35"/>
      <c r="AM40" s="35"/>
      <c r="AN40" s="35"/>
      <c r="AO40" s="35"/>
      <c r="AP40" s="35"/>
      <c r="AQ40" s="47"/>
      <c r="AR40" s="83" t="s">
        <v>277</v>
      </c>
      <c r="AS40" s="435"/>
      <c r="AT40" s="435"/>
      <c r="AU40" s="435"/>
      <c r="AV40" s="435"/>
      <c r="AW40" s="435"/>
      <c r="AX40" s="435"/>
      <c r="AY40" s="435"/>
      <c r="AZ40" s="435"/>
      <c r="BA40" s="435"/>
      <c r="BB40" s="435"/>
      <c r="BC40" s="435"/>
      <c r="BD40" s="435"/>
      <c r="BE40" s="435"/>
      <c r="BF40" s="84" t="s">
        <v>214</v>
      </c>
    </row>
    <row r="41" spans="1:66" ht="15" customHeight="1">
      <c r="A41" s="431"/>
      <c r="B41" s="432"/>
      <c r="C41" s="43" t="s">
        <v>294</v>
      </c>
      <c r="D41" s="44"/>
      <c r="E41" s="44"/>
      <c r="F41" s="44"/>
      <c r="G41" s="44"/>
      <c r="H41" s="44"/>
      <c r="I41" s="44"/>
      <c r="J41" s="44"/>
      <c r="K41" s="44"/>
      <c r="L41" s="44"/>
      <c r="M41" s="44"/>
      <c r="N41" s="44"/>
      <c r="O41" s="44"/>
      <c r="P41" s="44"/>
      <c r="Q41" s="44"/>
      <c r="R41" s="44"/>
      <c r="S41" s="44"/>
      <c r="T41" s="44"/>
      <c r="U41" s="53"/>
      <c r="V41" s="53"/>
      <c r="W41" s="54"/>
      <c r="X41" s="327" t="s">
        <v>286</v>
      </c>
      <c r="Y41" s="328"/>
      <c r="Z41" s="328"/>
      <c r="AA41" s="328"/>
      <c r="AB41" s="328"/>
      <c r="AC41" s="328"/>
      <c r="AD41" s="328"/>
      <c r="AE41" s="328"/>
      <c r="AF41" s="328"/>
      <c r="AG41" s="328"/>
      <c r="AH41" s="328"/>
      <c r="AI41" s="328"/>
      <c r="AJ41" s="328"/>
      <c r="AK41" s="328"/>
      <c r="AL41" s="328"/>
      <c r="AM41" s="328"/>
      <c r="AN41" s="328"/>
      <c r="AO41" s="328"/>
      <c r="AP41" s="328"/>
      <c r="AQ41" s="329"/>
      <c r="AR41" s="271" t="str">
        <f>IF(BH41=TRUE,"☑","□")</f>
        <v>□</v>
      </c>
      <c r="AS41" s="68" t="s">
        <v>301</v>
      </c>
      <c r="AT41" s="66"/>
      <c r="AU41" s="66"/>
      <c r="AV41" s="66"/>
      <c r="AW41" s="66"/>
      <c r="AX41" s="66"/>
      <c r="AY41" s="66"/>
      <c r="AZ41" s="66"/>
      <c r="BA41" s="66"/>
      <c r="BB41" s="66"/>
      <c r="BC41" s="66"/>
      <c r="BD41" s="66"/>
      <c r="BE41" s="66"/>
      <c r="BF41" s="81"/>
      <c r="BM41" s="142" t="b">
        <f>IF(BH42=TRUE,COUNTIF(BH41:BI41,TRUE)=0)</f>
        <v>0</v>
      </c>
      <c r="BN41" s="55" t="str">
        <f>IF(AND(BH41=TRUE,BI41=TRUE),"【入力エラー】「手作業」と「手作業・機械作業の併用」のいずれか一方をチェックしてください。","")</f>
        <v/>
      </c>
    </row>
    <row r="42" spans="1:66" ht="15" customHeight="1">
      <c r="A42" s="431"/>
      <c r="B42" s="432"/>
      <c r="C42" s="46"/>
      <c r="D42" s="35"/>
      <c r="E42" s="35"/>
      <c r="F42" s="35"/>
      <c r="G42" s="35"/>
      <c r="H42" s="35"/>
      <c r="I42" s="35"/>
      <c r="J42" s="35"/>
      <c r="K42" s="35"/>
      <c r="L42" s="35"/>
      <c r="M42" s="35"/>
      <c r="N42" s="35"/>
      <c r="O42" s="35"/>
      <c r="P42" s="35"/>
      <c r="Q42" s="35"/>
      <c r="R42" s="35"/>
      <c r="S42" s="35"/>
      <c r="T42" s="35"/>
      <c r="U42" s="49"/>
      <c r="V42" s="49"/>
      <c r="W42" s="50"/>
      <c r="X42" s="269" t="str">
        <f>IF(BH42=TRUE,"☑","□")</f>
        <v>□</v>
      </c>
      <c r="Y42" s="87" t="s">
        <v>273</v>
      </c>
      <c r="Z42" s="87"/>
      <c r="AA42" s="87"/>
      <c r="AB42" s="270" t="str">
        <f>IF(BI42=TRUE,"☑","□")</f>
        <v>□</v>
      </c>
      <c r="AC42" s="87" t="s">
        <v>274</v>
      </c>
      <c r="AD42" s="87"/>
      <c r="AE42" s="76"/>
      <c r="AF42" s="76"/>
      <c r="AG42" s="76"/>
      <c r="AH42" s="76"/>
      <c r="AI42" s="76"/>
      <c r="AJ42" s="76"/>
      <c r="AK42" s="76"/>
      <c r="AL42" s="76"/>
      <c r="AM42" s="76"/>
      <c r="AN42" s="76"/>
      <c r="AO42" s="76"/>
      <c r="AP42" s="76"/>
      <c r="AQ42" s="77"/>
      <c r="AR42" s="274" t="str">
        <f>IF(BI41=TRUE,"☑","□")</f>
        <v>□</v>
      </c>
      <c r="AS42" s="85" t="s">
        <v>302</v>
      </c>
      <c r="AT42" s="67"/>
      <c r="AU42" s="67"/>
      <c r="AV42" s="67"/>
      <c r="AW42" s="67"/>
      <c r="AX42" s="67"/>
      <c r="AY42" s="67"/>
      <c r="AZ42" s="67"/>
      <c r="BA42" s="67"/>
      <c r="BB42" s="67"/>
      <c r="BC42" s="67"/>
      <c r="BD42" s="67"/>
      <c r="BE42" s="67"/>
      <c r="BF42" s="86"/>
      <c r="BM42" s="144" t="b">
        <f>COUNTIF(BH42:BI42,TRUE)=0</f>
        <v>1</v>
      </c>
      <c r="BN42" s="55" t="str">
        <f>IF(AND(BH42=TRUE,BI42=TRUE),"【入力エラー】「有」と「無」のいずれか一方をチェックしてください。","")</f>
        <v/>
      </c>
    </row>
    <row r="43" spans="1:66" ht="15" customHeight="1">
      <c r="A43" s="431"/>
      <c r="B43" s="432"/>
      <c r="C43" s="43" t="s">
        <v>295</v>
      </c>
      <c r="D43" s="44"/>
      <c r="E43" s="44"/>
      <c r="F43" s="44"/>
      <c r="G43" s="44"/>
      <c r="H43" s="44"/>
      <c r="I43" s="44"/>
      <c r="J43" s="44"/>
      <c r="K43" s="44"/>
      <c r="L43" s="44"/>
      <c r="M43" s="44"/>
      <c r="N43" s="44"/>
      <c r="O43" s="44"/>
      <c r="P43" s="44"/>
      <c r="Q43" s="44"/>
      <c r="R43" s="44"/>
      <c r="S43" s="44"/>
      <c r="T43" s="44"/>
      <c r="U43" s="44"/>
      <c r="V43" s="44"/>
      <c r="W43" s="45"/>
      <c r="X43" s="327" t="s">
        <v>289</v>
      </c>
      <c r="Y43" s="328"/>
      <c r="Z43" s="328"/>
      <c r="AA43" s="328"/>
      <c r="AB43" s="328"/>
      <c r="AC43" s="328"/>
      <c r="AD43" s="328"/>
      <c r="AE43" s="328"/>
      <c r="AF43" s="328"/>
      <c r="AG43" s="328"/>
      <c r="AH43" s="328"/>
      <c r="AI43" s="328"/>
      <c r="AJ43" s="328"/>
      <c r="AK43" s="328"/>
      <c r="AL43" s="328"/>
      <c r="AM43" s="328"/>
      <c r="AN43" s="328"/>
      <c r="AO43" s="328"/>
      <c r="AP43" s="328"/>
      <c r="AQ43" s="329"/>
      <c r="AR43" s="272" t="str">
        <f>IF(BH43=TRUE,"☑","□")</f>
        <v>□</v>
      </c>
      <c r="AS43" s="68" t="s">
        <v>301</v>
      </c>
      <c r="AT43" s="66"/>
      <c r="AU43" s="66"/>
      <c r="AV43" s="66"/>
      <c r="AW43" s="66"/>
      <c r="AX43" s="66"/>
      <c r="AY43" s="66"/>
      <c r="AZ43" s="66"/>
      <c r="BA43" s="66"/>
      <c r="BB43" s="66"/>
      <c r="BC43" s="66"/>
      <c r="BD43" s="66"/>
      <c r="BE43" s="66"/>
      <c r="BF43" s="81"/>
      <c r="BM43" s="142" t="b">
        <f>IF(BH44=TRUE,COUNTIF(BH43:BI43,TRUE)=0)</f>
        <v>0</v>
      </c>
      <c r="BN43" s="55" t="str">
        <f>IF(AND(BH43=TRUE,BI43=TRUE),"【入力エラー】「手作業」と「手作業・機械作業の併用」のいずれか一方をチェックしてください。","")</f>
        <v/>
      </c>
    </row>
    <row r="44" spans="1:66" ht="15" customHeight="1">
      <c r="A44" s="431"/>
      <c r="B44" s="432"/>
      <c r="C44" s="46"/>
      <c r="D44" s="35"/>
      <c r="E44" s="35"/>
      <c r="F44" s="35"/>
      <c r="G44" s="35"/>
      <c r="H44" s="35"/>
      <c r="I44" s="35"/>
      <c r="J44" s="35"/>
      <c r="K44" s="35"/>
      <c r="L44" s="35"/>
      <c r="M44" s="35"/>
      <c r="N44" s="35"/>
      <c r="O44" s="35"/>
      <c r="P44" s="35"/>
      <c r="Q44" s="35"/>
      <c r="R44" s="35"/>
      <c r="S44" s="35"/>
      <c r="T44" s="35"/>
      <c r="U44" s="35"/>
      <c r="V44" s="35"/>
      <c r="W44" s="47"/>
      <c r="X44" s="269" t="str">
        <f>IF(BH44=TRUE,"☑","□")</f>
        <v>□</v>
      </c>
      <c r="Y44" s="87" t="s">
        <v>273</v>
      </c>
      <c r="Z44" s="87"/>
      <c r="AA44" s="87"/>
      <c r="AB44" s="270" t="str">
        <f>IF(BI44=TRUE,"☑","□")</f>
        <v>□</v>
      </c>
      <c r="AC44" s="87" t="s">
        <v>274</v>
      </c>
      <c r="AD44" s="87"/>
      <c r="AE44" s="35"/>
      <c r="AF44" s="35"/>
      <c r="AG44" s="35"/>
      <c r="AH44" s="35"/>
      <c r="AI44" s="35"/>
      <c r="AJ44" s="35"/>
      <c r="AK44" s="35"/>
      <c r="AL44" s="35"/>
      <c r="AM44" s="35"/>
      <c r="AN44" s="35"/>
      <c r="AO44" s="35"/>
      <c r="AP44" s="35"/>
      <c r="AQ44" s="47"/>
      <c r="AR44" s="274" t="str">
        <f>IF(BI43=TRUE,"☑","□")</f>
        <v>□</v>
      </c>
      <c r="AS44" s="85" t="s">
        <v>302</v>
      </c>
      <c r="AT44" s="67"/>
      <c r="AU44" s="67"/>
      <c r="AV44" s="67"/>
      <c r="AW44" s="67"/>
      <c r="AX44" s="67"/>
      <c r="AY44" s="67"/>
      <c r="AZ44" s="67"/>
      <c r="BA44" s="67"/>
      <c r="BB44" s="67"/>
      <c r="BC44" s="67"/>
      <c r="BD44" s="67"/>
      <c r="BE44" s="67"/>
      <c r="BF44" s="86"/>
      <c r="BM44" s="144" t="b">
        <f>COUNTIF(BH44:BI44,TRUE)=0</f>
        <v>1</v>
      </c>
      <c r="BN44" s="55" t="str">
        <f>IF(AND(BH44=TRUE,BI44=TRUE),"【入力エラー】「有」と「無」のいずれか一方をチェックしてください。","")</f>
        <v/>
      </c>
    </row>
    <row r="45" spans="1:66" ht="15" customHeight="1">
      <c r="A45" s="431"/>
      <c r="B45" s="432"/>
      <c r="C45" s="43" t="s">
        <v>296</v>
      </c>
      <c r="D45" s="44"/>
      <c r="E45" s="44"/>
      <c r="F45" s="44"/>
      <c r="G45" s="44"/>
      <c r="H45" s="44"/>
      <c r="I45" s="44"/>
      <c r="J45" s="88"/>
      <c r="K45" s="88"/>
      <c r="L45" s="88"/>
      <c r="M45" s="88"/>
      <c r="N45" s="88"/>
      <c r="O45" s="88"/>
      <c r="P45" s="88"/>
      <c r="Q45" s="44"/>
      <c r="R45" s="44"/>
      <c r="S45" s="44"/>
      <c r="T45" s="44"/>
      <c r="U45" s="44"/>
      <c r="V45" s="44"/>
      <c r="W45" s="45"/>
      <c r="X45" s="427" t="s">
        <v>288</v>
      </c>
      <c r="Y45" s="418"/>
      <c r="Z45" s="418"/>
      <c r="AA45" s="418"/>
      <c r="AB45" s="418"/>
      <c r="AC45" s="418"/>
      <c r="AD45" s="418"/>
      <c r="AE45" s="418"/>
      <c r="AF45" s="418"/>
      <c r="AG45" s="418"/>
      <c r="AH45" s="418"/>
      <c r="AI45" s="418"/>
      <c r="AJ45" s="418"/>
      <c r="AK45" s="418"/>
      <c r="AL45" s="418"/>
      <c r="AM45" s="418"/>
      <c r="AN45" s="418"/>
      <c r="AO45" s="418"/>
      <c r="AP45" s="418"/>
      <c r="AQ45" s="428"/>
      <c r="AR45" s="272" t="str">
        <f>IF(BH45=TRUE,"☑","□")</f>
        <v>□</v>
      </c>
      <c r="AS45" s="68" t="s">
        <v>301</v>
      </c>
      <c r="AT45" s="66"/>
      <c r="AU45" s="66"/>
      <c r="AV45" s="66"/>
      <c r="AW45" s="66"/>
      <c r="AX45" s="66"/>
      <c r="AY45" s="66"/>
      <c r="AZ45" s="66"/>
      <c r="BA45" s="66"/>
      <c r="BB45" s="66"/>
      <c r="BC45" s="66"/>
      <c r="BD45" s="66"/>
      <c r="BE45" s="66"/>
      <c r="BF45" s="81"/>
      <c r="BM45" s="142" t="b">
        <f>IF(BH46=TRUE,COUNTIF(BH45:BI45,TRUE)=0)</f>
        <v>0</v>
      </c>
      <c r="BN45" s="55" t="str">
        <f>IF(AND(BH45=TRUE,BI45=TRUE),"【入力エラー】「手作業」と「手作業・機械作業の併用」のいずれか一方をチェックしてください。","")</f>
        <v/>
      </c>
    </row>
    <row r="46" spans="1:66" ht="15" customHeight="1">
      <c r="A46" s="433"/>
      <c r="B46" s="434"/>
      <c r="C46" s="46" t="s">
        <v>277</v>
      </c>
      <c r="D46" s="380"/>
      <c r="E46" s="380"/>
      <c r="F46" s="380"/>
      <c r="G46" s="380"/>
      <c r="H46" s="380"/>
      <c r="I46" s="380"/>
      <c r="J46" s="380"/>
      <c r="K46" s="380"/>
      <c r="L46" s="380"/>
      <c r="M46" s="380"/>
      <c r="N46" s="380"/>
      <c r="O46" s="380"/>
      <c r="P46" s="380"/>
      <c r="Q46" s="380"/>
      <c r="R46" s="380"/>
      <c r="S46" s="380"/>
      <c r="T46" s="380"/>
      <c r="U46" s="380"/>
      <c r="V46" s="380"/>
      <c r="W46" s="47" t="s">
        <v>276</v>
      </c>
      <c r="X46" s="275" t="str">
        <f>IF(BH46=TRUE,"☑","□")</f>
        <v>□</v>
      </c>
      <c r="Y46" s="184" t="s">
        <v>273</v>
      </c>
      <c r="Z46" s="184"/>
      <c r="AA46" s="184"/>
      <c r="AB46" s="273" t="str">
        <f>IF(BI46=TRUE,"☑","□")</f>
        <v>□</v>
      </c>
      <c r="AC46" s="184" t="s">
        <v>274</v>
      </c>
      <c r="AD46" s="184"/>
      <c r="AE46" s="67"/>
      <c r="AF46" s="67"/>
      <c r="AG46" s="67"/>
      <c r="AH46" s="67"/>
      <c r="AI46" s="67"/>
      <c r="AJ46" s="67"/>
      <c r="AK46" s="67"/>
      <c r="AL46" s="67"/>
      <c r="AM46" s="67"/>
      <c r="AN46" s="67"/>
      <c r="AO46" s="67"/>
      <c r="AP46" s="67"/>
      <c r="AQ46" s="86"/>
      <c r="AR46" s="274" t="str">
        <f>IF(BI45=TRUE,"☑","□")</f>
        <v>□</v>
      </c>
      <c r="AS46" s="85" t="s">
        <v>302</v>
      </c>
      <c r="AT46" s="67"/>
      <c r="AU46" s="67"/>
      <c r="AV46" s="67"/>
      <c r="AW46" s="67"/>
      <c r="AX46" s="67"/>
      <c r="AY46" s="67"/>
      <c r="AZ46" s="67"/>
      <c r="BA46" s="67"/>
      <c r="BB46" s="67"/>
      <c r="BC46" s="67"/>
      <c r="BD46" s="67"/>
      <c r="BE46" s="67"/>
      <c r="BF46" s="86"/>
      <c r="BM46" s="144" t="b">
        <f>COUNTIF(BH46:BI46,TRUE)=0</f>
        <v>1</v>
      </c>
      <c r="BN46" s="55" t="str">
        <f>IF(OR(AND(BJ45=TRUE,BK45=TRUE),AND(BH46=TRUE,BI46=TRUE)),"【入力エラー】「有」と「無」のいずれか一方をチェックしてください。","")</f>
        <v/>
      </c>
    </row>
    <row r="47" spans="1:66" ht="15" customHeight="1">
      <c r="A47" s="342" t="s">
        <v>303</v>
      </c>
      <c r="B47" s="343"/>
      <c r="C47" s="343"/>
      <c r="D47" s="343"/>
      <c r="E47" s="343"/>
      <c r="F47" s="343"/>
      <c r="G47" s="343"/>
      <c r="H47" s="343"/>
      <c r="I47" s="343"/>
      <c r="J47" s="343"/>
      <c r="K47" s="343"/>
      <c r="L47" s="343"/>
      <c r="M47" s="343"/>
      <c r="N47" s="343"/>
      <c r="O47" s="343"/>
      <c r="P47" s="343"/>
      <c r="Q47" s="343"/>
      <c r="R47" s="343"/>
      <c r="S47" s="343"/>
      <c r="T47" s="343"/>
      <c r="U47" s="343"/>
      <c r="V47" s="343"/>
      <c r="W47" s="396"/>
      <c r="X47" s="269" t="str">
        <f>IF(BH47=TRUE,"☑","□")</f>
        <v>□</v>
      </c>
      <c r="Y47" s="78" t="s">
        <v>322</v>
      </c>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44"/>
      <c r="AX47" s="44"/>
      <c r="AY47" s="44"/>
      <c r="AZ47" s="44"/>
      <c r="BA47" s="44"/>
      <c r="BB47" s="44"/>
      <c r="BC47" s="44"/>
      <c r="BD47" s="44"/>
      <c r="BE47" s="44"/>
      <c r="BF47" s="45"/>
      <c r="BM47" s="143" t="b">
        <f>IF(BH46=TRUE,D46="")</f>
        <v>0</v>
      </c>
      <c r="BN47" s="55" t="str">
        <f>IF(AND(BH47=TRUE,BI47=TRUE),"【入力エラー】「上の工程…の順序」と「その他」のいずれか一方をチェックしてください。","")</f>
        <v/>
      </c>
    </row>
    <row r="48" spans="1:66" ht="15" customHeight="1">
      <c r="A48" s="48"/>
      <c r="B48" s="49"/>
      <c r="C48" s="49"/>
      <c r="D48" s="49"/>
      <c r="E48" s="49"/>
      <c r="F48" s="49"/>
      <c r="G48" s="49"/>
      <c r="H48" s="49"/>
      <c r="I48" s="49"/>
      <c r="J48" s="49"/>
      <c r="K48" s="49"/>
      <c r="L48" s="49"/>
      <c r="M48" s="49"/>
      <c r="N48" s="49"/>
      <c r="O48" s="49"/>
      <c r="P48" s="49"/>
      <c r="Q48" s="49"/>
      <c r="R48" s="49"/>
      <c r="S48" s="49"/>
      <c r="T48" s="49"/>
      <c r="U48" s="49"/>
      <c r="V48" s="49"/>
      <c r="W48" s="49"/>
      <c r="X48" s="269" t="str">
        <f>IF(BI47=TRUE,"☑","□")</f>
        <v>□</v>
      </c>
      <c r="Y48" s="63" t="s">
        <v>323</v>
      </c>
      <c r="Z48" s="63"/>
      <c r="AA48" s="63"/>
      <c r="AB48" s="63"/>
      <c r="AC48" s="63"/>
      <c r="AD48" s="443"/>
      <c r="AE48" s="443"/>
      <c r="AF48" s="443"/>
      <c r="AG48" s="443"/>
      <c r="AH48" s="443"/>
      <c r="AI48" s="443"/>
      <c r="AJ48" s="443"/>
      <c r="AK48" s="443"/>
      <c r="AL48" s="443"/>
      <c r="AM48" s="443"/>
      <c r="AN48" s="443"/>
      <c r="AO48" s="443"/>
      <c r="AP48" s="443"/>
      <c r="AQ48" s="443"/>
      <c r="AR48" s="443"/>
      <c r="AS48" s="443"/>
      <c r="AT48" s="443"/>
      <c r="AU48" s="443"/>
      <c r="AV48" s="63" t="s">
        <v>276</v>
      </c>
      <c r="AW48" s="49"/>
      <c r="AX48" s="49"/>
      <c r="AY48" s="49"/>
      <c r="AZ48" s="49"/>
      <c r="BA48" s="49"/>
      <c r="BB48" s="49"/>
      <c r="BC48" s="49"/>
      <c r="BD48" s="49"/>
      <c r="BE48" s="49"/>
      <c r="BF48" s="50"/>
      <c r="BM48" s="144" t="b">
        <f>COUNTIF(BH47:BI47,TRUE)=0</f>
        <v>1</v>
      </c>
    </row>
    <row r="49" spans="1:66" ht="15" customHeight="1">
      <c r="A49" s="48"/>
      <c r="B49" s="49"/>
      <c r="C49" s="49"/>
      <c r="D49" s="49"/>
      <c r="E49" s="49"/>
      <c r="F49" s="49"/>
      <c r="G49" s="49"/>
      <c r="H49" s="49"/>
      <c r="I49" s="49"/>
      <c r="J49" s="49"/>
      <c r="K49" s="49"/>
      <c r="L49" s="49"/>
      <c r="M49" s="49"/>
      <c r="N49" s="49"/>
      <c r="O49" s="49"/>
      <c r="P49" s="49"/>
      <c r="Q49" s="49"/>
      <c r="R49" s="49"/>
      <c r="S49" s="49"/>
      <c r="T49" s="49"/>
      <c r="U49" s="49"/>
      <c r="V49" s="49"/>
      <c r="W49" s="49"/>
      <c r="X49" s="48" t="s">
        <v>324</v>
      </c>
      <c r="Y49" s="49"/>
      <c r="Z49" s="49"/>
      <c r="AA49" s="49"/>
      <c r="AB49" s="49"/>
      <c r="AC49" s="49"/>
      <c r="AD49" s="49"/>
      <c r="AE49" s="49"/>
      <c r="AF49" s="49"/>
      <c r="AG49" s="49"/>
      <c r="AH49" s="49"/>
      <c r="AI49" s="49"/>
      <c r="AJ49" s="49"/>
      <c r="AK49" s="444"/>
      <c r="AL49" s="444"/>
      <c r="AM49" s="444"/>
      <c r="AN49" s="444"/>
      <c r="AO49" s="444"/>
      <c r="AP49" s="444"/>
      <c r="AQ49" s="444"/>
      <c r="AR49" s="444"/>
      <c r="AS49" s="444"/>
      <c r="AT49" s="444"/>
      <c r="AU49" s="444"/>
      <c r="AV49" s="444"/>
      <c r="AW49" s="444"/>
      <c r="AX49" s="444"/>
      <c r="AY49" s="444"/>
      <c r="AZ49" s="444"/>
      <c r="BA49" s="444"/>
      <c r="BB49" s="444"/>
      <c r="BC49" s="444"/>
      <c r="BD49" s="444"/>
      <c r="BE49" s="444"/>
      <c r="BF49" s="50" t="s">
        <v>276</v>
      </c>
      <c r="BM49" s="143" t="b">
        <f>IF(BI47=TRUE,OR(AD48="",AK49=""))</f>
        <v>0</v>
      </c>
    </row>
    <row r="50" spans="1:66" ht="15" customHeight="1">
      <c r="A50" s="70"/>
      <c r="B50" s="71"/>
      <c r="C50" s="71"/>
      <c r="D50" s="71" t="s">
        <v>304</v>
      </c>
      <c r="E50" s="71"/>
      <c r="F50" s="71"/>
      <c r="G50" s="71"/>
      <c r="H50" s="71"/>
      <c r="I50" s="71"/>
      <c r="J50" s="71"/>
      <c r="K50" s="71"/>
      <c r="L50" s="71"/>
      <c r="M50" s="71"/>
      <c r="N50" s="71"/>
      <c r="O50" s="71"/>
      <c r="P50" s="71"/>
      <c r="Q50" s="71"/>
      <c r="R50" s="71"/>
      <c r="S50" s="71"/>
      <c r="T50" s="71"/>
      <c r="U50" s="71"/>
      <c r="V50" s="71"/>
      <c r="W50" s="71"/>
      <c r="X50" s="445" t="s">
        <v>325</v>
      </c>
      <c r="Y50" s="446"/>
      <c r="Z50" s="446"/>
      <c r="AA50" s="446"/>
      <c r="AB50" s="446"/>
      <c r="AC50" s="446"/>
      <c r="AD50" s="446"/>
      <c r="AE50" s="446"/>
      <c r="AF50" s="446"/>
      <c r="AG50" s="446"/>
      <c r="AH50" s="446"/>
      <c r="AI50" s="446"/>
      <c r="AJ50" s="446"/>
      <c r="AK50" s="446"/>
      <c r="AL50" s="446"/>
      <c r="AM50" s="446"/>
      <c r="AN50" s="446"/>
      <c r="AO50" s="446"/>
      <c r="AP50" s="446"/>
      <c r="AQ50" s="446"/>
      <c r="AR50" s="446"/>
      <c r="AS50" s="446"/>
      <c r="AT50" s="446"/>
      <c r="AU50" s="446"/>
      <c r="AV50" s="446"/>
      <c r="AW50" s="446"/>
      <c r="AX50" s="446"/>
      <c r="AY50" s="446"/>
      <c r="AZ50" s="446"/>
      <c r="BA50" s="446"/>
      <c r="BB50" s="446"/>
      <c r="BC50" s="446"/>
      <c r="BD50" s="446"/>
      <c r="BE50" s="446"/>
      <c r="BF50" s="447"/>
      <c r="BM50" s="144" t="b">
        <f>COUNTIF(BH50:BI50,TRUE)=0</f>
        <v>1</v>
      </c>
      <c r="BN50" s="55" t="str">
        <f>IF(AND(BH50=TRUE,BI50=TRUE),"【入力エラー】「含まれる」と「含まれない」のいずれか一方をチェックしてください。","")</f>
        <v/>
      </c>
    </row>
    <row r="51" spans="1:66" ht="15" customHeight="1">
      <c r="A51" s="48"/>
      <c r="B51" s="49"/>
      <c r="C51" s="49"/>
      <c r="D51" s="270" t="str">
        <f>IF(BH50=TRUE,"☑","□")</f>
        <v>□</v>
      </c>
      <c r="E51" s="63" t="s">
        <v>331</v>
      </c>
      <c r="F51" s="63"/>
      <c r="G51" s="63"/>
      <c r="H51" s="63"/>
      <c r="I51" s="63"/>
      <c r="J51" s="63"/>
      <c r="K51" s="270" t="str">
        <f>IF(BI50=TRUE,"☑","□")</f>
        <v>□</v>
      </c>
      <c r="L51" s="63" t="s">
        <v>332</v>
      </c>
      <c r="M51" s="63"/>
      <c r="N51" s="63"/>
      <c r="O51" s="63"/>
      <c r="P51" s="63"/>
      <c r="Q51" s="63"/>
      <c r="R51" s="63"/>
      <c r="S51" s="49"/>
      <c r="T51" s="49"/>
      <c r="U51" s="49"/>
      <c r="V51" s="49"/>
      <c r="W51" s="49"/>
      <c r="X51" s="272" t="str">
        <f>IF(BH51=TRUE,"☑","□")</f>
        <v>□</v>
      </c>
      <c r="Y51" s="88" t="s">
        <v>326</v>
      </c>
      <c r="Z51" s="88"/>
      <c r="AA51" s="88"/>
      <c r="AB51" s="276" t="str">
        <f>IF(BI51=TRUE,"☑","□")</f>
        <v>□</v>
      </c>
      <c r="AC51" s="88" t="s">
        <v>327</v>
      </c>
      <c r="AD51" s="88"/>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81"/>
      <c r="BM51" s="144" t="b">
        <f>IF(BH50=TRUE,COUNTIF(BH51:BI51,TRUE)=0)</f>
        <v>0</v>
      </c>
      <c r="BN51" s="55" t="str">
        <f>IF(AND(BH51=TRUE,BI51=TRUE),"【入力エラー】「可」と「不可」のいずれか一方をチェックしてください。","")</f>
        <v/>
      </c>
    </row>
    <row r="52" spans="1:66" ht="15" customHeight="1">
      <c r="A52" s="46"/>
      <c r="B52" s="35"/>
      <c r="C52" s="35"/>
      <c r="D52" s="35"/>
      <c r="E52" s="35"/>
      <c r="F52" s="35"/>
      <c r="G52" s="35"/>
      <c r="H52" s="35"/>
      <c r="I52" s="35"/>
      <c r="J52" s="35"/>
      <c r="K52" s="35"/>
      <c r="L52" s="35"/>
      <c r="M52" s="35"/>
      <c r="N52" s="35"/>
      <c r="O52" s="35"/>
      <c r="P52" s="35"/>
      <c r="Q52" s="35"/>
      <c r="R52" s="35"/>
      <c r="S52" s="35"/>
      <c r="T52" s="35"/>
      <c r="U52" s="35"/>
      <c r="V52" s="35"/>
      <c r="W52" s="35"/>
      <c r="X52" s="448" t="s">
        <v>328</v>
      </c>
      <c r="Y52" s="449"/>
      <c r="Z52" s="449"/>
      <c r="AA52" s="449"/>
      <c r="AB52" s="449"/>
      <c r="AC52" s="449"/>
      <c r="AD52" s="449"/>
      <c r="AE52" s="449"/>
      <c r="AF52" s="449"/>
      <c r="AG52" s="449"/>
      <c r="AH52" s="449"/>
      <c r="AI52" s="449"/>
      <c r="AJ52" s="450"/>
      <c r="AK52" s="450"/>
      <c r="AL52" s="450"/>
      <c r="AM52" s="450"/>
      <c r="AN52" s="450"/>
      <c r="AO52" s="450"/>
      <c r="AP52" s="450"/>
      <c r="AQ52" s="450"/>
      <c r="AR52" s="450"/>
      <c r="AS52" s="450"/>
      <c r="AT52" s="450"/>
      <c r="AU52" s="450"/>
      <c r="AV52" s="450"/>
      <c r="AW52" s="450"/>
      <c r="AX52" s="450"/>
      <c r="AY52" s="450"/>
      <c r="AZ52" s="450"/>
      <c r="BA52" s="450"/>
      <c r="BB52" s="450"/>
      <c r="BC52" s="450"/>
      <c r="BD52" s="450"/>
      <c r="BE52" s="450"/>
      <c r="BF52" s="86" t="s">
        <v>276</v>
      </c>
      <c r="BM52" s="143" t="b">
        <f>IF(BI51=TRUE,AJ52="")</f>
        <v>0</v>
      </c>
    </row>
    <row r="53" spans="1:66" ht="15" customHeight="1">
      <c r="A53" s="425" t="s">
        <v>287</v>
      </c>
      <c r="B53" s="426"/>
      <c r="C53" s="426"/>
      <c r="D53" s="426"/>
      <c r="E53" s="426"/>
      <c r="F53" s="426"/>
      <c r="G53" s="426"/>
      <c r="H53" s="426"/>
      <c r="I53" s="426"/>
      <c r="J53" s="426"/>
      <c r="K53" s="426"/>
      <c r="L53" s="426"/>
      <c r="M53" s="426"/>
      <c r="N53" s="426"/>
      <c r="O53" s="426"/>
      <c r="P53" s="426"/>
      <c r="Q53" s="426"/>
      <c r="R53" s="426"/>
      <c r="S53" s="426"/>
      <c r="T53" s="426"/>
      <c r="U53" s="426"/>
      <c r="V53" s="426"/>
      <c r="W53" s="426"/>
      <c r="X53" s="456"/>
      <c r="Y53" s="457"/>
      <c r="Z53" s="457"/>
      <c r="AA53" s="457"/>
      <c r="AB53" s="457"/>
      <c r="AC53" s="35" t="s">
        <v>320</v>
      </c>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47"/>
      <c r="BM53" s="185" t="b">
        <f>AND(X53="")</f>
        <v>1</v>
      </c>
    </row>
    <row r="54" spans="1:66" ht="15" customHeight="1">
      <c r="A54" s="429" t="s">
        <v>310</v>
      </c>
      <c r="B54" s="430"/>
      <c r="C54" s="403" t="s">
        <v>311</v>
      </c>
      <c r="D54" s="404"/>
      <c r="E54" s="404"/>
      <c r="F54" s="404"/>
      <c r="G54" s="404"/>
      <c r="H54" s="404"/>
      <c r="I54" s="404"/>
      <c r="J54" s="404"/>
      <c r="K54" s="404"/>
      <c r="L54" s="404"/>
      <c r="M54" s="404"/>
      <c r="N54" s="404"/>
      <c r="O54" s="404"/>
      <c r="P54" s="404"/>
      <c r="Q54" s="404"/>
      <c r="R54" s="404"/>
      <c r="S54" s="404"/>
      <c r="T54" s="404"/>
      <c r="U54" s="404"/>
      <c r="V54" s="404"/>
      <c r="W54" s="405"/>
      <c r="X54" s="422" t="s">
        <v>305</v>
      </c>
      <c r="Y54" s="423"/>
      <c r="Z54" s="423"/>
      <c r="AA54" s="423"/>
      <c r="AB54" s="423"/>
      <c r="AC54" s="423"/>
      <c r="AD54" s="423"/>
      <c r="AE54" s="423"/>
      <c r="AF54" s="423"/>
      <c r="AG54" s="423"/>
      <c r="AH54" s="424"/>
      <c r="AI54" s="422" t="s">
        <v>312</v>
      </c>
      <c r="AJ54" s="423"/>
      <c r="AK54" s="423"/>
      <c r="AL54" s="423"/>
      <c r="AM54" s="423"/>
      <c r="AN54" s="423"/>
      <c r="AO54" s="423"/>
      <c r="AP54" s="423"/>
      <c r="AQ54" s="424"/>
      <c r="AR54" s="451" t="s">
        <v>317</v>
      </c>
      <c r="AS54" s="451"/>
      <c r="AT54" s="451"/>
      <c r="AU54" s="451"/>
      <c r="AV54" s="451"/>
      <c r="AW54" s="451"/>
      <c r="AX54" s="451"/>
      <c r="AY54" s="451"/>
      <c r="AZ54" s="451"/>
      <c r="BA54" s="451"/>
      <c r="BB54" s="451"/>
      <c r="BC54" s="451"/>
      <c r="BD54" s="451"/>
      <c r="BE54" s="451"/>
      <c r="BF54" s="452"/>
    </row>
    <row r="55" spans="1:66" ht="15" customHeight="1">
      <c r="A55" s="431"/>
      <c r="B55" s="432"/>
      <c r="C55" s="406"/>
      <c r="D55" s="407"/>
      <c r="E55" s="407"/>
      <c r="F55" s="407"/>
      <c r="G55" s="407"/>
      <c r="H55" s="407"/>
      <c r="I55" s="407"/>
      <c r="J55" s="407"/>
      <c r="K55" s="407"/>
      <c r="L55" s="407"/>
      <c r="M55" s="407"/>
      <c r="N55" s="407"/>
      <c r="O55" s="407"/>
      <c r="P55" s="407"/>
      <c r="Q55" s="407"/>
      <c r="R55" s="407"/>
      <c r="S55" s="407"/>
      <c r="T55" s="407"/>
      <c r="U55" s="407"/>
      <c r="V55" s="407"/>
      <c r="W55" s="408"/>
      <c r="X55" s="419" t="s">
        <v>306</v>
      </c>
      <c r="Y55" s="420"/>
      <c r="Z55" s="420"/>
      <c r="AA55" s="420"/>
      <c r="AB55" s="420"/>
      <c r="AC55" s="420"/>
      <c r="AD55" s="420"/>
      <c r="AE55" s="420"/>
      <c r="AF55" s="420"/>
      <c r="AG55" s="420"/>
      <c r="AH55" s="421"/>
      <c r="AI55" s="458"/>
      <c r="AJ55" s="459"/>
      <c r="AK55" s="459"/>
      <c r="AL55" s="459"/>
      <c r="AM55" s="459"/>
      <c r="AN55" s="459"/>
      <c r="AO55" s="44"/>
      <c r="AP55" s="44"/>
      <c r="AQ55" s="45"/>
      <c r="AR55" s="271" t="str">
        <f t="shared" ref="AR55:AR60" si="0">IF(BH55=TRUE,"☑","□")</f>
        <v>□</v>
      </c>
      <c r="AS55" s="74" t="s">
        <v>316</v>
      </c>
      <c r="AT55" s="74"/>
      <c r="AU55" s="74"/>
      <c r="AV55" s="277" t="str">
        <f>IF(BI55=TRUE,"☑","□")</f>
        <v>□</v>
      </c>
      <c r="AW55" s="74" t="s">
        <v>315</v>
      </c>
      <c r="AX55" s="74"/>
      <c r="AY55" s="74"/>
      <c r="AZ55" s="277" t="str">
        <f>IF(BJ55=TRUE,"☑","□")</f>
        <v>□</v>
      </c>
      <c r="BA55" s="74" t="s">
        <v>314</v>
      </c>
      <c r="BB55" s="74"/>
      <c r="BC55" s="74"/>
      <c r="BD55" s="277" t="str">
        <f>IF(BK55=TRUE,"☑","□")</f>
        <v>□</v>
      </c>
      <c r="BE55" s="74" t="s">
        <v>313</v>
      </c>
      <c r="BF55" s="75"/>
      <c r="BM55" s="142" t="b">
        <f>AND(AI55="")</f>
        <v>1</v>
      </c>
    </row>
    <row r="56" spans="1:66" ht="15" customHeight="1">
      <c r="A56" s="431"/>
      <c r="B56" s="432"/>
      <c r="C56" s="406"/>
      <c r="D56" s="407"/>
      <c r="E56" s="407"/>
      <c r="F56" s="407"/>
      <c r="G56" s="407"/>
      <c r="H56" s="407"/>
      <c r="I56" s="407"/>
      <c r="J56" s="407"/>
      <c r="K56" s="407"/>
      <c r="L56" s="407"/>
      <c r="M56" s="407"/>
      <c r="N56" s="407"/>
      <c r="O56" s="407"/>
      <c r="P56" s="407"/>
      <c r="Q56" s="407"/>
      <c r="R56" s="407"/>
      <c r="S56" s="407"/>
      <c r="T56" s="407"/>
      <c r="U56" s="407"/>
      <c r="V56" s="407"/>
      <c r="W56" s="408"/>
      <c r="X56" s="383"/>
      <c r="Y56" s="384"/>
      <c r="Z56" s="384"/>
      <c r="AA56" s="384"/>
      <c r="AB56" s="384"/>
      <c r="AC56" s="384"/>
      <c r="AD56" s="384"/>
      <c r="AE56" s="384"/>
      <c r="AF56" s="384"/>
      <c r="AG56" s="384"/>
      <c r="AH56" s="385"/>
      <c r="AI56" s="460"/>
      <c r="AJ56" s="461"/>
      <c r="AK56" s="461"/>
      <c r="AL56" s="461"/>
      <c r="AM56" s="461"/>
      <c r="AN56" s="461"/>
      <c r="AO56" s="331" t="s">
        <v>320</v>
      </c>
      <c r="AP56" s="331"/>
      <c r="AQ56" s="332"/>
      <c r="AR56" s="274" t="str">
        <f t="shared" si="0"/>
        <v>□</v>
      </c>
      <c r="AS56" s="35" t="s">
        <v>318</v>
      </c>
      <c r="AT56" s="35"/>
      <c r="AU56" s="35"/>
      <c r="AV56" s="35"/>
      <c r="AW56" s="35"/>
      <c r="AX56" s="35"/>
      <c r="AY56" s="35"/>
      <c r="AZ56" s="35"/>
      <c r="BA56" s="35"/>
      <c r="BB56" s="35"/>
      <c r="BC56" s="35"/>
      <c r="BD56" s="35"/>
      <c r="BE56" s="35"/>
      <c r="BF56" s="47"/>
      <c r="BM56" s="143" t="b">
        <f>IF(AI55&gt;0,COUNTIF(BH55:BK56,TRUE)=0)</f>
        <v>0</v>
      </c>
    </row>
    <row r="57" spans="1:66" ht="15" customHeight="1">
      <c r="A57" s="431"/>
      <c r="B57" s="432"/>
      <c r="C57" s="406"/>
      <c r="D57" s="407"/>
      <c r="E57" s="407"/>
      <c r="F57" s="407"/>
      <c r="G57" s="407"/>
      <c r="H57" s="407"/>
      <c r="I57" s="407"/>
      <c r="J57" s="407"/>
      <c r="K57" s="407"/>
      <c r="L57" s="407"/>
      <c r="M57" s="407"/>
      <c r="N57" s="407"/>
      <c r="O57" s="407"/>
      <c r="P57" s="407"/>
      <c r="Q57" s="407"/>
      <c r="R57" s="407"/>
      <c r="S57" s="407"/>
      <c r="T57" s="407"/>
      <c r="U57" s="407"/>
      <c r="V57" s="407"/>
      <c r="W57" s="408"/>
      <c r="X57" s="419" t="s">
        <v>307</v>
      </c>
      <c r="Y57" s="420"/>
      <c r="Z57" s="420"/>
      <c r="AA57" s="420"/>
      <c r="AB57" s="420"/>
      <c r="AC57" s="420"/>
      <c r="AD57" s="420"/>
      <c r="AE57" s="420"/>
      <c r="AF57" s="420"/>
      <c r="AG57" s="420"/>
      <c r="AH57" s="421"/>
      <c r="AI57" s="458"/>
      <c r="AJ57" s="459"/>
      <c r="AK57" s="459"/>
      <c r="AL57" s="459"/>
      <c r="AM57" s="459"/>
      <c r="AN57" s="459"/>
      <c r="AO57" s="49"/>
      <c r="AP57" s="49"/>
      <c r="AQ57" s="50"/>
      <c r="AR57" s="271" t="str">
        <f t="shared" si="0"/>
        <v>□</v>
      </c>
      <c r="AS57" s="74" t="s">
        <v>316</v>
      </c>
      <c r="AT57" s="74"/>
      <c r="AU57" s="74"/>
      <c r="AV57" s="277" t="str">
        <f>IF(BI57=TRUE,"☑","□")</f>
        <v>□</v>
      </c>
      <c r="AW57" s="74" t="s">
        <v>315</v>
      </c>
      <c r="AX57" s="74"/>
      <c r="AY57" s="74"/>
      <c r="AZ57" s="277" t="str">
        <f>IF(BJ57=TRUE,"☑","□")</f>
        <v>□</v>
      </c>
      <c r="BA57" s="74" t="s">
        <v>314</v>
      </c>
      <c r="BB57" s="74"/>
      <c r="BC57" s="74"/>
      <c r="BD57" s="277" t="str">
        <f>IF(BK57=TRUE,"☑","□")</f>
        <v>□</v>
      </c>
      <c r="BE57" s="74" t="s">
        <v>313</v>
      </c>
      <c r="BF57" s="75"/>
      <c r="BM57" s="142" t="b">
        <f>AND(AI57="")</f>
        <v>1</v>
      </c>
    </row>
    <row r="58" spans="1:66" ht="15" customHeight="1">
      <c r="A58" s="431"/>
      <c r="B58" s="432"/>
      <c r="C58" s="406"/>
      <c r="D58" s="407"/>
      <c r="E58" s="407"/>
      <c r="F58" s="407"/>
      <c r="G58" s="407"/>
      <c r="H58" s="407"/>
      <c r="I58" s="407"/>
      <c r="J58" s="407"/>
      <c r="K58" s="407"/>
      <c r="L58" s="407"/>
      <c r="M58" s="407"/>
      <c r="N58" s="407"/>
      <c r="O58" s="407"/>
      <c r="P58" s="407"/>
      <c r="Q58" s="407"/>
      <c r="R58" s="407"/>
      <c r="S58" s="407"/>
      <c r="T58" s="407"/>
      <c r="U58" s="407"/>
      <c r="V58" s="407"/>
      <c r="W58" s="408"/>
      <c r="X58" s="383" t="s">
        <v>475</v>
      </c>
      <c r="Y58" s="384"/>
      <c r="Z58" s="384"/>
      <c r="AA58" s="384"/>
      <c r="AB58" s="384"/>
      <c r="AC58" s="384"/>
      <c r="AD58" s="384"/>
      <c r="AE58" s="384"/>
      <c r="AF58" s="384"/>
      <c r="AG58" s="384"/>
      <c r="AH58" s="385"/>
      <c r="AI58" s="460"/>
      <c r="AJ58" s="461"/>
      <c r="AK58" s="461"/>
      <c r="AL58" s="461"/>
      <c r="AM58" s="461"/>
      <c r="AN58" s="461"/>
      <c r="AO58" s="331" t="s">
        <v>320</v>
      </c>
      <c r="AP58" s="331"/>
      <c r="AQ58" s="332"/>
      <c r="AR58" s="274" t="str">
        <f t="shared" si="0"/>
        <v>□</v>
      </c>
      <c r="AS58" s="35" t="s">
        <v>318</v>
      </c>
      <c r="AT58" s="35"/>
      <c r="AU58" s="35"/>
      <c r="AV58" s="35"/>
      <c r="AW58" s="35"/>
      <c r="AX58" s="35"/>
      <c r="AY58" s="35"/>
      <c r="AZ58" s="35"/>
      <c r="BA58" s="35"/>
      <c r="BB58" s="35"/>
      <c r="BC58" s="35"/>
      <c r="BD58" s="35"/>
      <c r="BE58" s="35"/>
      <c r="BF58" s="47"/>
      <c r="BM58" s="143" t="b">
        <f>IF(AI57&gt;0,COUNTIF(BH57:BK58,TRUE)=0)</f>
        <v>0</v>
      </c>
    </row>
    <row r="59" spans="1:66" ht="15" customHeight="1">
      <c r="A59" s="431"/>
      <c r="B59" s="432"/>
      <c r="C59" s="406"/>
      <c r="D59" s="407"/>
      <c r="E59" s="407"/>
      <c r="F59" s="407"/>
      <c r="G59" s="407"/>
      <c r="H59" s="407"/>
      <c r="I59" s="407"/>
      <c r="J59" s="407"/>
      <c r="K59" s="407"/>
      <c r="L59" s="407"/>
      <c r="M59" s="407"/>
      <c r="N59" s="407"/>
      <c r="O59" s="407"/>
      <c r="P59" s="407"/>
      <c r="Q59" s="407"/>
      <c r="R59" s="407"/>
      <c r="S59" s="407"/>
      <c r="T59" s="407"/>
      <c r="U59" s="407"/>
      <c r="V59" s="407"/>
      <c r="W59" s="408"/>
      <c r="X59" s="419" t="s">
        <v>309</v>
      </c>
      <c r="Y59" s="420"/>
      <c r="Z59" s="420"/>
      <c r="AA59" s="420"/>
      <c r="AB59" s="420"/>
      <c r="AC59" s="420"/>
      <c r="AD59" s="420"/>
      <c r="AE59" s="420"/>
      <c r="AF59" s="420"/>
      <c r="AG59" s="420"/>
      <c r="AH59" s="421"/>
      <c r="AI59" s="458"/>
      <c r="AJ59" s="459"/>
      <c r="AK59" s="459"/>
      <c r="AL59" s="459"/>
      <c r="AM59" s="459"/>
      <c r="AN59" s="459"/>
      <c r="AO59" s="44"/>
      <c r="AP59" s="44"/>
      <c r="AQ59" s="45"/>
      <c r="AR59" s="271" t="str">
        <f t="shared" si="0"/>
        <v>□</v>
      </c>
      <c r="AS59" s="74" t="s">
        <v>316</v>
      </c>
      <c r="AT59" s="74"/>
      <c r="AU59" s="74"/>
      <c r="AV59" s="277" t="str">
        <f>IF(BI59=TRUE,"☑","□")</f>
        <v>□</v>
      </c>
      <c r="AW59" s="74" t="s">
        <v>315</v>
      </c>
      <c r="AX59" s="74"/>
      <c r="AY59" s="74"/>
      <c r="AZ59" s="277" t="str">
        <f>IF(BJ59=TRUE,"☑","□")</f>
        <v>□</v>
      </c>
      <c r="BA59" s="74" t="s">
        <v>314</v>
      </c>
      <c r="BB59" s="74"/>
      <c r="BC59" s="74"/>
      <c r="BD59" s="277" t="str">
        <f>IF(BK59=TRUE,"☑","□")</f>
        <v>□</v>
      </c>
      <c r="BE59" s="74" t="s">
        <v>313</v>
      </c>
      <c r="BF59" s="75"/>
      <c r="BM59" s="142" t="b">
        <f>AND(AI59="")</f>
        <v>1</v>
      </c>
    </row>
    <row r="60" spans="1:66" ht="15" customHeight="1">
      <c r="A60" s="431"/>
      <c r="B60" s="432"/>
      <c r="C60" s="406"/>
      <c r="D60" s="407"/>
      <c r="E60" s="407"/>
      <c r="F60" s="407"/>
      <c r="G60" s="407"/>
      <c r="H60" s="407"/>
      <c r="I60" s="407"/>
      <c r="J60" s="407"/>
      <c r="K60" s="407"/>
      <c r="L60" s="407"/>
      <c r="M60" s="407"/>
      <c r="N60" s="407"/>
      <c r="O60" s="407"/>
      <c r="P60" s="407"/>
      <c r="Q60" s="407"/>
      <c r="R60" s="407"/>
      <c r="S60" s="407"/>
      <c r="T60" s="407"/>
      <c r="U60" s="407"/>
      <c r="V60" s="407"/>
      <c r="W60" s="408"/>
      <c r="X60" s="383"/>
      <c r="Y60" s="384"/>
      <c r="Z60" s="384"/>
      <c r="AA60" s="384"/>
      <c r="AB60" s="384"/>
      <c r="AC60" s="384"/>
      <c r="AD60" s="384"/>
      <c r="AE60" s="384"/>
      <c r="AF60" s="384"/>
      <c r="AG60" s="384"/>
      <c r="AH60" s="385"/>
      <c r="AI60" s="460"/>
      <c r="AJ60" s="461"/>
      <c r="AK60" s="461"/>
      <c r="AL60" s="461"/>
      <c r="AM60" s="461"/>
      <c r="AN60" s="461"/>
      <c r="AO60" s="331" t="s">
        <v>320</v>
      </c>
      <c r="AP60" s="331"/>
      <c r="AQ60" s="332"/>
      <c r="AR60" s="274" t="str">
        <f t="shared" si="0"/>
        <v>□</v>
      </c>
      <c r="AS60" s="35" t="s">
        <v>318</v>
      </c>
      <c r="AT60" s="35"/>
      <c r="AU60" s="35"/>
      <c r="AV60" s="35"/>
      <c r="AW60" s="35"/>
      <c r="AX60" s="35"/>
      <c r="AY60" s="35"/>
      <c r="AZ60" s="35"/>
      <c r="BA60" s="35"/>
      <c r="BB60" s="35"/>
      <c r="BC60" s="35"/>
      <c r="BD60" s="35"/>
      <c r="BE60" s="35"/>
      <c r="BF60" s="47"/>
      <c r="BM60" s="143" t="b">
        <f>IF(AI59&gt;0,COUNTIF(BH59:BK60,TRUE)=0)</f>
        <v>0</v>
      </c>
    </row>
    <row r="61" spans="1:66" ht="15" customHeight="1">
      <c r="A61" s="433"/>
      <c r="B61" s="434"/>
      <c r="C61" s="453" t="s">
        <v>319</v>
      </c>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5"/>
    </row>
    <row r="62" spans="1:66" ht="15" customHeight="1">
      <c r="A62" s="374" t="s">
        <v>321</v>
      </c>
      <c r="B62" s="375"/>
      <c r="C62" s="375"/>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440"/>
    </row>
    <row r="63" spans="1:66" ht="15" customHeight="1">
      <c r="A63" s="46"/>
      <c r="B63" s="35"/>
      <c r="C63" s="35"/>
      <c r="D63" s="441"/>
      <c r="E63" s="441"/>
      <c r="F63" s="441"/>
      <c r="G63" s="441"/>
      <c r="H63" s="441"/>
      <c r="I63" s="441"/>
      <c r="J63" s="441"/>
      <c r="K63" s="441"/>
      <c r="L63" s="441"/>
      <c r="M63" s="441"/>
      <c r="N63" s="441"/>
      <c r="O63" s="441"/>
      <c r="P63" s="441"/>
      <c r="Q63" s="441"/>
      <c r="R63" s="441"/>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2"/>
    </row>
    <row r="64" spans="1:66" ht="15" customHeight="1">
      <c r="A64" s="278" t="s">
        <v>329</v>
      </c>
    </row>
    <row r="65" spans="65:65" ht="15" customHeight="1">
      <c r="BM65" s="139">
        <f>IF(表紙!BH24=TRUE,COUNTIF(BM1:BM64,TRUE),0)</f>
        <v>0</v>
      </c>
    </row>
  </sheetData>
  <sheetProtection algorithmName="SHA-512" hashValue="3CDRKrXVR3s31edBhr9H7rkoWp2gjmhnW6DJm5OInfw2v4vohmpzE1qB1Pc5rM9gEVjnmK5vD7jFGSxnmUscMg==" saltValue="OqYKFx4kyjkHiseUumuM5w==" spinCount="100000" sheet="1" objects="1" scenarios="1"/>
  <mergeCells count="114">
    <mergeCell ref="AQ2:BF2"/>
    <mergeCell ref="A62:C62"/>
    <mergeCell ref="D62:BF63"/>
    <mergeCell ref="A47:W47"/>
    <mergeCell ref="AD48:AU48"/>
    <mergeCell ref="AK49:BE49"/>
    <mergeCell ref="X50:BF50"/>
    <mergeCell ref="X52:AI52"/>
    <mergeCell ref="AJ52:BE52"/>
    <mergeCell ref="A54:B61"/>
    <mergeCell ref="AR54:BF54"/>
    <mergeCell ref="AI54:AQ54"/>
    <mergeCell ref="X54:AH54"/>
    <mergeCell ref="C54:W60"/>
    <mergeCell ref="C61:BF61"/>
    <mergeCell ref="AO60:AQ60"/>
    <mergeCell ref="AO58:AQ58"/>
    <mergeCell ref="AO56:AQ56"/>
    <mergeCell ref="X53:AB53"/>
    <mergeCell ref="AI55:AN56"/>
    <mergeCell ref="AI57:AN58"/>
    <mergeCell ref="AI59:AN60"/>
    <mergeCell ref="X55:AH55"/>
    <mergeCell ref="X57:AH57"/>
    <mergeCell ref="X59:AH59"/>
    <mergeCell ref="AR32:BF32"/>
    <mergeCell ref="A53:W53"/>
    <mergeCell ref="X45:AQ45"/>
    <mergeCell ref="D46:V46"/>
    <mergeCell ref="A32:B46"/>
    <mergeCell ref="C32:W32"/>
    <mergeCell ref="X32:AQ32"/>
    <mergeCell ref="X41:AQ41"/>
    <mergeCell ref="X33:AQ33"/>
    <mergeCell ref="X37:AQ37"/>
    <mergeCell ref="X43:AQ43"/>
    <mergeCell ref="AS36:BE36"/>
    <mergeCell ref="AS40:BE40"/>
    <mergeCell ref="X56:AH56"/>
    <mergeCell ref="X58:AH58"/>
    <mergeCell ref="X60:AH60"/>
    <mergeCell ref="A3:BF3"/>
    <mergeCell ref="A4:O5"/>
    <mergeCell ref="AT5:BE5"/>
    <mergeCell ref="AY8:BE8"/>
    <mergeCell ref="U7:AQ7"/>
    <mergeCell ref="F6:O7"/>
    <mergeCell ref="F8:O10"/>
    <mergeCell ref="A6:E6"/>
    <mergeCell ref="A7:E7"/>
    <mergeCell ref="A8:E8"/>
    <mergeCell ref="AD6:AE6"/>
    <mergeCell ref="U6:W6"/>
    <mergeCell ref="U10:AQ10"/>
    <mergeCell ref="AF9:AH9"/>
    <mergeCell ref="AN31:BF31"/>
    <mergeCell ref="P31:AM31"/>
    <mergeCell ref="F22:H30"/>
    <mergeCell ref="I23:O27"/>
    <mergeCell ref="AN20:BF21"/>
    <mergeCell ref="AN22:BF27"/>
    <mergeCell ref="AN28:BF30"/>
    <mergeCell ref="T20:AL20"/>
    <mergeCell ref="S22:AF22"/>
    <mergeCell ref="AN11:BF11"/>
    <mergeCell ref="P11:AM11"/>
    <mergeCell ref="AN12:BF13"/>
    <mergeCell ref="AN14:BF17"/>
    <mergeCell ref="S28:AM28"/>
    <mergeCell ref="Q29:AM29"/>
    <mergeCell ref="F31:O31"/>
    <mergeCell ref="I28:O28"/>
    <mergeCell ref="I29:O29"/>
    <mergeCell ref="I30:O30"/>
    <mergeCell ref="F12:O13"/>
    <mergeCell ref="F14:O17"/>
    <mergeCell ref="F18:O19"/>
    <mergeCell ref="I22:O22"/>
    <mergeCell ref="AN18:BF19"/>
    <mergeCell ref="T18:AL18"/>
    <mergeCell ref="P12:U12"/>
    <mergeCell ref="U13:AL13"/>
    <mergeCell ref="U17:AL17"/>
    <mergeCell ref="V14:W14"/>
    <mergeCell ref="X14:AD14"/>
    <mergeCell ref="A29:E29"/>
    <mergeCell ref="F20:O20"/>
    <mergeCell ref="F21:O21"/>
    <mergeCell ref="A12:E12"/>
    <mergeCell ref="P15:AA15"/>
    <mergeCell ref="AB15:AD15"/>
    <mergeCell ref="A13:E13"/>
    <mergeCell ref="A30:E30"/>
    <mergeCell ref="A31:E31"/>
    <mergeCell ref="P9:AE9"/>
    <mergeCell ref="A24:E24"/>
    <mergeCell ref="A25:E25"/>
    <mergeCell ref="A26:E26"/>
    <mergeCell ref="A27:E27"/>
    <mergeCell ref="A28:E28"/>
    <mergeCell ref="A19:E19"/>
    <mergeCell ref="A20:E20"/>
    <mergeCell ref="A21:E21"/>
    <mergeCell ref="A22:E22"/>
    <mergeCell ref="A23:E23"/>
    <mergeCell ref="A14:E14"/>
    <mergeCell ref="A15:E15"/>
    <mergeCell ref="A16:E16"/>
    <mergeCell ref="A17:E17"/>
    <mergeCell ref="A18:E18"/>
    <mergeCell ref="A9:E9"/>
    <mergeCell ref="A10:E10"/>
    <mergeCell ref="F11:O11"/>
    <mergeCell ref="A11:E11"/>
  </mergeCells>
  <phoneticPr fontId="2"/>
  <conditionalFormatting sqref="D51:R51">
    <cfRule type="expression" dxfId="267" priority="47">
      <formula>OR($BH$50,$BI$50)=TRUE</formula>
    </cfRule>
    <cfRule type="expression" dxfId="266" priority="46">
      <formula>AND($BH$50=TRUE,$BI$50=TRUE)</formula>
    </cfRule>
  </conditionalFormatting>
  <conditionalFormatting sqref="D46:V46">
    <cfRule type="expression" dxfId="265" priority="55">
      <formula>$BH$46=TRUE</formula>
    </cfRule>
    <cfRule type="notContainsBlanks" dxfId="264" priority="54">
      <formula>LEN(TRIM(D46))&gt;0</formula>
    </cfRule>
  </conditionalFormatting>
  <conditionalFormatting sqref="P22:R22 P27:R27">
    <cfRule type="expression" dxfId="263" priority="117">
      <formula>OR($BH$22,$BI$22)=TRUE</formula>
    </cfRule>
  </conditionalFormatting>
  <conditionalFormatting sqref="P28:S28 P29:Q29 P30:AM30">
    <cfRule type="expression" dxfId="262" priority="105">
      <formula>AND($BH$28=TRUE,$BI$28=TRUE)</formula>
    </cfRule>
    <cfRule type="expression" dxfId="261" priority="112">
      <formula>OR($BH$28,$BI$28)=TRUE</formula>
    </cfRule>
  </conditionalFormatting>
  <conditionalFormatting sqref="P18:AM19">
    <cfRule type="expression" dxfId="260" priority="140">
      <formula>OR($BH$18,$BI$18)=TRUE</formula>
    </cfRule>
    <cfRule type="expression" dxfId="259" priority="137">
      <formula>AND($BH$18=TRUE,$BI$18=TRUE)</formula>
    </cfRule>
  </conditionalFormatting>
  <conditionalFormatting sqref="P20:AM21">
    <cfRule type="expression" dxfId="258" priority="282">
      <formula>OR($BH$20,$BI$20)=TRUE</formula>
    </cfRule>
    <cfRule type="expression" dxfId="257" priority="133">
      <formula>AND($BH$20=TRUE,$BI$20=TRUE)</formula>
    </cfRule>
  </conditionalFormatting>
  <conditionalFormatting sqref="P22:AM27">
    <cfRule type="expression" dxfId="256" priority="113">
      <formula>AND($BJ$22=TRUE,$BK$22=TRUE)</formula>
    </cfRule>
    <cfRule type="expression" dxfId="255" priority="114">
      <formula>AND($BH$22=TRUE,$BI$22=TRUE)</formula>
    </cfRule>
  </conditionalFormatting>
  <conditionalFormatting sqref="P4:BF5">
    <cfRule type="expression" dxfId="254" priority="280">
      <formula>OR($BH$4,$BI$4,$BJ$4,$BH$5,$BI$5,$BJ$5)=TRUE</formula>
    </cfRule>
  </conditionalFormatting>
  <conditionalFormatting sqref="Q23:AM26 AG22:AL22">
    <cfRule type="expression" dxfId="253" priority="122">
      <formula>$BH$22=TRUE</formula>
    </cfRule>
  </conditionalFormatting>
  <conditionalFormatting sqref="Q23:AM26">
    <cfRule type="expression" dxfId="252" priority="116">
      <formula>OR($BH$23,$BH$24,$BH$25,$BH$26)=TRUE</formula>
    </cfRule>
  </conditionalFormatting>
  <conditionalFormatting sqref="T18:AL18">
    <cfRule type="expression" dxfId="251" priority="139">
      <formula>$BH$18=TRUE</formula>
    </cfRule>
    <cfRule type="notContainsBlanks" dxfId="250" priority="138">
      <formula>LEN(TRIM(T18))&gt;0</formula>
    </cfRule>
  </conditionalFormatting>
  <conditionalFormatting sqref="T20:AL20">
    <cfRule type="expression" dxfId="249" priority="136">
      <formula>$BH$20=TRUE</formula>
    </cfRule>
    <cfRule type="notContainsBlanks" dxfId="248" priority="135">
      <formula>LEN(TRIM(T20))&gt;0</formula>
    </cfRule>
  </conditionalFormatting>
  <conditionalFormatting sqref="U6:W6 AD6:AE6">
    <cfRule type="notContainsBlanks" dxfId="247" priority="179">
      <formula>LEN(TRIM(U6))&gt;0</formula>
    </cfRule>
  </conditionalFormatting>
  <conditionalFormatting sqref="U14:X14 AE14:AM14">
    <cfRule type="expression" dxfId="246" priority="151">
      <formula>AND($BH$14=TRUE,$BI$14=TRUE)</formula>
    </cfRule>
  </conditionalFormatting>
  <conditionalFormatting sqref="U14:AM14">
    <cfRule type="expression" dxfId="245" priority="156">
      <formula>OR($BH$14,$BI$14)=TRUE</formula>
    </cfRule>
  </conditionalFormatting>
  <conditionalFormatting sqref="U16:AM16">
    <cfRule type="expression" dxfId="244" priority="154">
      <formula>OR($BH$16,$BI$16)=TRUE</formula>
    </cfRule>
    <cfRule type="expression" dxfId="243" priority="150">
      <formula>AND($BH$16=TRUE,$BI$16=TRUE)</formula>
    </cfRule>
  </conditionalFormatting>
  <conditionalFormatting sqref="V12:AM12">
    <cfRule type="expression" dxfId="242" priority="172">
      <formula>OR($BH$12,$BI$12)=TRUE</formula>
    </cfRule>
    <cfRule type="expression" dxfId="241" priority="159">
      <formula>AND($BH$12=TRUE,$BI$12=TRUE)</formula>
    </cfRule>
  </conditionalFormatting>
  <conditionalFormatting sqref="W12">
    <cfRule type="expression" dxfId="240" priority="174">
      <formula>OR($BH$8,$BI$8,$BJ$8,$BK$8,$BL$8)=TRUE</formula>
    </cfRule>
  </conditionalFormatting>
  <conditionalFormatting sqref="X53:AB53">
    <cfRule type="notContainsBlanks" dxfId="239" priority="33">
      <formula>LEN(TRIM(X53))&gt;0</formula>
    </cfRule>
  </conditionalFormatting>
  <conditionalFormatting sqref="X14:AD14">
    <cfRule type="expression" dxfId="238" priority="153">
      <formula>$BH$14=TRUE</formula>
    </cfRule>
    <cfRule type="notContainsBlanks" dxfId="237" priority="152">
      <formula>LEN(TRIM(X14))&gt;0</formula>
    </cfRule>
  </conditionalFormatting>
  <conditionalFormatting sqref="X34:AD34">
    <cfRule type="expression" dxfId="236" priority="100">
      <formula>OR($BH34,$BI34)=TRUE</formula>
    </cfRule>
    <cfRule type="expression" dxfId="235" priority="97">
      <formula>AND($BH34=TRUE,$BI34=TRUE)</formula>
    </cfRule>
  </conditionalFormatting>
  <conditionalFormatting sqref="X38:AD38">
    <cfRule type="expression" dxfId="234" priority="95">
      <formula>OR($BH38,$BI38)=TRUE</formula>
    </cfRule>
    <cfRule type="expression" dxfId="233" priority="94">
      <formula>AND($BH38=TRUE,$BI38=TRUE)</formula>
    </cfRule>
  </conditionalFormatting>
  <conditionalFormatting sqref="X42:AD42">
    <cfRule type="expression" dxfId="232" priority="93">
      <formula>OR($BH42,$BI42)=TRUE</formula>
    </cfRule>
    <cfRule type="expression" dxfId="231" priority="92">
      <formula>AND($BH42=TRUE,$BI42=TRUE)</formula>
    </cfRule>
  </conditionalFormatting>
  <conditionalFormatting sqref="X44:AD44">
    <cfRule type="expression" dxfId="230" priority="91">
      <formula>OR($BH44,$BI44)=TRUE</formula>
    </cfRule>
    <cfRule type="expression" dxfId="229" priority="90">
      <formula>AND($BH44=TRUE,$BI44=TRUE)</formula>
    </cfRule>
  </conditionalFormatting>
  <conditionalFormatting sqref="X46:AD46">
    <cfRule type="expression" dxfId="228" priority="89">
      <formula>$BJ$45=TRUE</formula>
    </cfRule>
    <cfRule type="expression" dxfId="227" priority="88">
      <formula>OR($BH46,$BI46)=TRUE</formula>
    </cfRule>
    <cfRule type="expression" dxfId="226" priority="72">
      <formula>AND($BH46=TRUE,$BI46=TRUE)</formula>
    </cfRule>
  </conditionalFormatting>
  <conditionalFormatting sqref="X51:AF51">
    <cfRule type="expression" dxfId="225" priority="45">
      <formula>$BH$50=TRUE</formula>
    </cfRule>
    <cfRule type="expression" dxfId="224" priority="38">
      <formula>OR($BH51,$BI51)=TRUE</formula>
    </cfRule>
    <cfRule type="expression" dxfId="223" priority="36">
      <formula>AND($BH51=TRUE,$BI51=TRUE)</formula>
    </cfRule>
  </conditionalFormatting>
  <conditionalFormatting sqref="X47:AV48">
    <cfRule type="expression" dxfId="222" priority="52">
      <formula>AND($BH$47=TRUE,$BI$47=TRUE)</formula>
    </cfRule>
    <cfRule type="expression" dxfId="221" priority="60">
      <formula>OR($BH$47,$BI$47)=TRUE</formula>
    </cfRule>
  </conditionalFormatting>
  <conditionalFormatting sqref="X45:BF46">
    <cfRule type="expression" dxfId="220" priority="39">
      <formula>$BK$45=TRUE</formula>
    </cfRule>
  </conditionalFormatting>
  <conditionalFormatting sqref="X50:BF52">
    <cfRule type="expression" dxfId="219" priority="34">
      <formula>$BI$50=TRUE</formula>
    </cfRule>
  </conditionalFormatting>
  <conditionalFormatting sqref="Y8:BF8">
    <cfRule type="expression" dxfId="218" priority="178">
      <formula>OR($BH$8,$BI$8,$BJ$8,$BK$8,$BL$8)=TRUE</formula>
    </cfRule>
  </conditionalFormatting>
  <conditionalFormatting sqref="AB12">
    <cfRule type="expression" dxfId="217" priority="173">
      <formula>OR($BH$8,$BI$8,$BJ$8,$BK$8,$BL$8)=TRUE</formula>
    </cfRule>
  </conditionalFormatting>
  <conditionalFormatting sqref="AB15:AD15">
    <cfRule type="notContainsBlanks" dxfId="216" priority="149">
      <formula>LEN(TRIM(AB15))&gt;0</formula>
    </cfRule>
  </conditionalFormatting>
  <conditionalFormatting sqref="AD48:AU48">
    <cfRule type="expression" dxfId="215" priority="59">
      <formula>$BI$47=TRUE</formula>
    </cfRule>
    <cfRule type="notContainsBlanks" dxfId="214" priority="53">
      <formula>LEN(TRIM(AD48))&gt;0</formula>
    </cfRule>
  </conditionalFormatting>
  <conditionalFormatting sqref="AF9:AH9">
    <cfRule type="notContainsBlanks" dxfId="213" priority="281">
      <formula>LEN(TRIM(AF9))&gt;0</formula>
    </cfRule>
  </conditionalFormatting>
  <conditionalFormatting sqref="AG22:AL22">
    <cfRule type="expression" dxfId="212" priority="115">
      <formula>OR($BJ$22,$BK$22)=TRUE</formula>
    </cfRule>
  </conditionalFormatting>
  <conditionalFormatting sqref="AI55:AN60">
    <cfRule type="notContainsBlanks" dxfId="211" priority="32">
      <formula>LEN(TRIM(AI55))&gt;0</formula>
    </cfRule>
  </conditionalFormatting>
  <conditionalFormatting sqref="AJ52:BE52">
    <cfRule type="expression" dxfId="210" priority="37">
      <formula>$BI$51=TRUE</formula>
    </cfRule>
    <cfRule type="notContainsBlanks" dxfId="209" priority="35">
      <formula>LEN(TRIM(AJ52))&gt;0</formula>
    </cfRule>
  </conditionalFormatting>
  <conditionalFormatting sqref="AK49:BE49">
    <cfRule type="expression" dxfId="208" priority="51">
      <formula>$BI$47=TRUE</formula>
    </cfRule>
    <cfRule type="notContainsBlanks" dxfId="207" priority="50">
      <formula>LEN(TRIM(AK49))&gt;0</formula>
    </cfRule>
  </conditionalFormatting>
  <conditionalFormatting sqref="AN12:BF13">
    <cfRule type="expression" dxfId="206" priority="171">
      <formula>LEFT($AN$12,5)="〈入力例〉"</formula>
    </cfRule>
  </conditionalFormatting>
  <conditionalFormatting sqref="AN14:BF30">
    <cfRule type="expression" dxfId="205" priority="166">
      <formula>LEFT(AN14,5)="〈入力例〉"</formula>
    </cfRule>
  </conditionalFormatting>
  <conditionalFormatting sqref="AN18:BF19">
    <cfRule type="expression" dxfId="204" priority="104">
      <formula>$BI$18=TRUE</formula>
    </cfRule>
  </conditionalFormatting>
  <conditionalFormatting sqref="AN20:BF21">
    <cfRule type="expression" dxfId="203" priority="103">
      <formula>$BI$20=TRUE</formula>
    </cfRule>
  </conditionalFormatting>
  <conditionalFormatting sqref="AN22:BF27">
    <cfRule type="expression" dxfId="202" priority="102">
      <formula>$BI$22=TRUE</formula>
    </cfRule>
  </conditionalFormatting>
  <conditionalFormatting sqref="AN28:BF30">
    <cfRule type="expression" dxfId="201" priority="101">
      <formula>$BI$28=TRUE</formula>
    </cfRule>
  </conditionalFormatting>
  <conditionalFormatting sqref="AR33:BF36">
    <cfRule type="expression" dxfId="200" priority="85">
      <formula>$BH$34=TRUE</formula>
    </cfRule>
    <cfRule type="expression" dxfId="199" priority="68">
      <formula>AND($BH$33=TRUE,$BI$33=TRUE)</formula>
    </cfRule>
    <cfRule type="expression" dxfId="198" priority="84">
      <formula>OR($BH$33,$BI$33)=TRUE</formula>
    </cfRule>
    <cfRule type="expression" dxfId="197" priority="43">
      <formula>$BI$34=TRUE</formula>
    </cfRule>
  </conditionalFormatting>
  <conditionalFormatting sqref="AR37:BF40">
    <cfRule type="expression" dxfId="196" priority="283">
      <formula>$BH$38=TRUE</formula>
    </cfRule>
    <cfRule type="expression" dxfId="195" priority="67">
      <formula>OR($BH$37,$BI$37)=TRUE</formula>
    </cfRule>
    <cfRule type="expression" dxfId="194" priority="63">
      <formula>AND($BH$37=TRUE,$BI$37=TRUE)</formula>
    </cfRule>
    <cfRule type="expression" dxfId="193" priority="44">
      <formula>$BI$38=TRUE</formula>
    </cfRule>
  </conditionalFormatting>
  <conditionalFormatting sqref="AR41:BF42">
    <cfRule type="expression" dxfId="192" priority="77">
      <formula>OR($BH$41,$BI$41)=TRUE</formula>
    </cfRule>
    <cfRule type="expression" dxfId="191" priority="76">
      <formula>AND($BH$41=TRUE,$BI$41=TRUE)</formula>
    </cfRule>
    <cfRule type="expression" dxfId="190" priority="78">
      <formula>$BH$42=TRUE</formula>
    </cfRule>
    <cfRule type="expression" dxfId="189" priority="56">
      <formula>$BI$42=TRUE</formula>
    </cfRule>
  </conditionalFormatting>
  <conditionalFormatting sqref="AR43:BF44">
    <cfRule type="expression" dxfId="188" priority="75">
      <formula>$BH$44=TRUE</formula>
    </cfRule>
    <cfRule type="expression" dxfId="187" priority="74">
      <formula>OR($BH$43,$BI$43)=TRUE</formula>
    </cfRule>
    <cfRule type="expression" dxfId="186" priority="73">
      <formula>AND($BH$43=TRUE,$BI$43=TRUE)</formula>
    </cfRule>
    <cfRule type="expression" dxfId="185" priority="70">
      <formula>$BI$44=TRUE</formula>
    </cfRule>
  </conditionalFormatting>
  <conditionalFormatting sqref="AR45:BF46">
    <cfRule type="expression" dxfId="184" priority="42">
      <formula>OR($BH$45,$BI$45)=TRUE</formula>
    </cfRule>
    <cfRule type="expression" dxfId="183" priority="41">
      <formula>AND($BH$45=TRUE,$BI$45=TRUE)</formula>
    </cfRule>
    <cfRule type="expression" dxfId="182" priority="40">
      <formula>$BI$46=TRUE</formula>
    </cfRule>
    <cfRule type="expression" dxfId="181" priority="71">
      <formula>$BH$46=TRUE</formula>
    </cfRule>
  </conditionalFormatting>
  <conditionalFormatting sqref="AR55:BF56">
    <cfRule type="expression" dxfId="180" priority="11">
      <formula>$AI$55&gt;0</formula>
    </cfRule>
    <cfRule type="expression" dxfId="179" priority="9">
      <formula>OR($BH$55,$BI$55,$BJ$55,$BK$55,$BH$56)=TRUE</formula>
    </cfRule>
    <cfRule type="expression" dxfId="178" priority="10">
      <formula>AND($AI$55&lt;&gt;"",$AI$55=0)</formula>
    </cfRule>
  </conditionalFormatting>
  <conditionalFormatting sqref="AR57:BF58">
    <cfRule type="expression" dxfId="177" priority="7">
      <formula>AND($AI$57&lt;&gt;"",$AI$57=0)</formula>
    </cfRule>
    <cfRule type="expression" dxfId="176" priority="8">
      <formula>$AI$57&gt;0</formula>
    </cfRule>
    <cfRule type="expression" dxfId="175" priority="6">
      <formula>OR($BH$57,$BI$57,$BJ$57,$BK$57,$BH$58)=TRUE</formula>
    </cfRule>
  </conditionalFormatting>
  <conditionalFormatting sqref="AR59:BF60">
    <cfRule type="expression" dxfId="174" priority="3">
      <formula>OR($BH$59,$BI$59,$BJ$59,$BK$59,$BH$60)=TRUE</formula>
    </cfRule>
    <cfRule type="expression" dxfId="173" priority="5">
      <formula>$AI$59&gt;0</formula>
    </cfRule>
    <cfRule type="expression" dxfId="172" priority="4">
      <formula>AND($AI$59&lt;&gt;"",$AI$59=0)</formula>
    </cfRule>
  </conditionalFormatting>
  <conditionalFormatting sqref="AS40">
    <cfRule type="expression" dxfId="171" priority="66">
      <formula>$BI$37=TRUE</formula>
    </cfRule>
    <cfRule type="notContainsBlanks" dxfId="170" priority="64">
      <formula>LEN(TRIM(AS40))&gt;0</formula>
    </cfRule>
  </conditionalFormatting>
  <conditionalFormatting sqref="AS36:BE36">
    <cfRule type="notContainsBlanks" dxfId="169" priority="69">
      <formula>LEN(TRIM(AS36))&gt;0</formula>
    </cfRule>
    <cfRule type="expression" dxfId="168" priority="82">
      <formula>$BI$33=TRUE</formula>
    </cfRule>
  </conditionalFormatting>
  <conditionalFormatting sqref="AT5">
    <cfRule type="expression" dxfId="167" priority="188">
      <formula>$BJ$5=TRUE</formula>
    </cfRule>
    <cfRule type="notContainsBlanks" dxfId="166" priority="187">
      <formula>LEN(TRIM(AT5))&gt;0</formula>
    </cfRule>
  </conditionalFormatting>
  <conditionalFormatting sqref="AY8:BE8">
    <cfRule type="notContainsBlanks" dxfId="165" priority="176">
      <formula>LEN(TRIM(AY8))&gt;0</formula>
    </cfRule>
    <cfRule type="expression" dxfId="164" priority="177">
      <formula>$BL$8=TRUE</formula>
    </cfRule>
  </conditionalFormatting>
  <dataValidations count="4">
    <dataValidation allowBlank="1" showInputMessage="1" showErrorMessage="1" prompt="発生しない場合は0を入力してください" sqref="AI55:AN60" xr:uid="{2F93A554-6D2C-40F2-8FC6-6DE8A5377015}"/>
    <dataValidation allowBlank="1" showInputMessage="1" showErrorMessage="1" prompt="複数棟の場合は、最も古い棟の年数を入力してください" sqref="U6:W6" xr:uid="{74A5A87B-9B88-43E9-BB87-63C54C846D14}"/>
    <dataValidation allowBlank="1" showInputMessage="1" showErrorMessage="1" promptTitle="【作業場所が十分で特記すべき措置が無い場合】" prompt="バックスペースキーで空欄としてください（着色が消えます）" sqref="AN12:BF13" xr:uid="{0B5570DB-BA54-4D97-829C-DBDF8CE38AF2}"/>
    <dataValidation allowBlank="1" showInputMessage="1" showErrorMessage="1" prompt="具体的な工程を入力してください。" sqref="D46:V46" xr:uid="{237F31E9-A260-40C6-93A4-BE46BE95D875}"/>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P19:P21 AR42:AR45 BN42:BN45 BM42:BM45 BM56:BM57 BM13 BM18 BM58:BM59"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9218" r:id="rId5" name="Check Box 2">
              <controlPr defaultSize="0" print="0" autoFill="0" autoLine="0" autoPict="0">
                <anchor moveWithCells="1">
                  <from>
                    <xdr:col>20</xdr:col>
                    <xdr:colOff>109538</xdr:colOff>
                    <xdr:row>2</xdr:row>
                    <xdr:rowOff>333375</xdr:rowOff>
                  </from>
                  <to>
                    <xdr:col>22</xdr:col>
                    <xdr:colOff>19050</xdr:colOff>
                    <xdr:row>4</xdr:row>
                    <xdr:rowOff>38100</xdr:rowOff>
                  </to>
                </anchor>
              </controlPr>
            </control>
          </mc:Choice>
        </mc:AlternateContent>
        <mc:AlternateContent xmlns:mc="http://schemas.openxmlformats.org/markup-compatibility/2006">
          <mc:Choice Requires="x14">
            <control shapeId="9219" r:id="rId6" name="Check Box 3">
              <controlPr defaultSize="0" print="0" autoFill="0" autoLine="0" autoPict="0">
                <anchor moveWithCells="1">
                  <from>
                    <xdr:col>37</xdr:col>
                    <xdr:colOff>104775</xdr:colOff>
                    <xdr:row>2</xdr:row>
                    <xdr:rowOff>328613</xdr:rowOff>
                  </from>
                  <to>
                    <xdr:col>39</xdr:col>
                    <xdr:colOff>28575</xdr:colOff>
                    <xdr:row>4</xdr:row>
                    <xdr:rowOff>38100</xdr:rowOff>
                  </to>
                </anchor>
              </controlPr>
            </control>
          </mc:Choice>
        </mc:AlternateContent>
        <mc:AlternateContent xmlns:mc="http://schemas.openxmlformats.org/markup-compatibility/2006">
          <mc:Choice Requires="x14">
            <control shapeId="9220" r:id="rId7"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9221" r:id="rId8" name="Check Box 5">
              <controlPr defaultSize="0" print="0" autoFill="0" autoLine="0" autoPict="0">
                <anchor moveWithCells="1">
                  <from>
                    <xdr:col>21</xdr:col>
                    <xdr:colOff>104775</xdr:colOff>
                    <xdr:row>3</xdr:row>
                    <xdr:rowOff>180975</xdr:rowOff>
                  </from>
                  <to>
                    <xdr:col>23</xdr:col>
                    <xdr:colOff>19050</xdr:colOff>
                    <xdr:row>5</xdr:row>
                    <xdr:rowOff>28575</xdr:rowOff>
                  </to>
                </anchor>
              </controlPr>
            </control>
          </mc:Choice>
        </mc:AlternateContent>
        <mc:AlternateContent xmlns:mc="http://schemas.openxmlformats.org/markup-compatibility/2006">
          <mc:Choice Requires="x14">
            <control shapeId="9222" r:id="rId9" name="Check Box 6">
              <controlPr defaultSize="0" print="0" autoFill="0" autoLine="0" autoPict="0">
                <anchor moveWithCells="1">
                  <from>
                    <xdr:col>38</xdr:col>
                    <xdr:colOff>109538</xdr:colOff>
                    <xdr:row>3</xdr:row>
                    <xdr:rowOff>180975</xdr:rowOff>
                  </from>
                  <to>
                    <xdr:col>40</xdr:col>
                    <xdr:colOff>19050</xdr:colOff>
                    <xdr:row>5</xdr:row>
                    <xdr:rowOff>28575</xdr:rowOff>
                  </to>
                </anchor>
              </controlPr>
            </control>
          </mc:Choice>
        </mc:AlternateContent>
        <mc:AlternateContent xmlns:mc="http://schemas.openxmlformats.org/markup-compatibility/2006">
          <mc:Choice Requires="x14">
            <control shapeId="9229" r:id="rId10" name="Check Box 13">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9230" r:id="rId11" name="Check Box 14">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9231" r:id="rId12" name="Check Box 15">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9232" r:id="rId13" name="Check Box 16">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9233" r:id="rId14" name="Check Box 17">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9236" r:id="rId15" name="Check Box 20">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9237" r:id="rId16" name="Check Box 21">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9242" r:id="rId17" name="Check Box 26">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9243" r:id="rId18" name="Check Box 27">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9244" r:id="rId19" name="Check Box 28">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9245" r:id="rId20" name="Check Box 29">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9246" r:id="rId21" name="Check Box 3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9247" r:id="rId22" name="Check Box 31">
              <controlPr defaultSize="0" print="0" autoFill="0" autoLine="0" autoPict="0">
                <anchor moveWithCells="1">
                  <from>
                    <xdr:col>14</xdr:col>
                    <xdr:colOff>109538</xdr:colOff>
                    <xdr:row>17</xdr:row>
                    <xdr:rowOff>176213</xdr:rowOff>
                  </from>
                  <to>
                    <xdr:col>16</xdr:col>
                    <xdr:colOff>38100</xdr:colOff>
                    <xdr:row>19</xdr:row>
                    <xdr:rowOff>28575</xdr:rowOff>
                  </to>
                </anchor>
              </controlPr>
            </control>
          </mc:Choice>
        </mc:AlternateContent>
        <mc:AlternateContent xmlns:mc="http://schemas.openxmlformats.org/markup-compatibility/2006">
          <mc:Choice Requires="x14">
            <control shapeId="9248" r:id="rId23" name="Check Box 32">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9249" r:id="rId24" name="Check Box 33">
              <controlPr defaultSize="0" print="0" autoFill="0" autoLine="0" autoPict="0">
                <anchor moveWithCells="1">
                  <from>
                    <xdr:col>14</xdr:col>
                    <xdr:colOff>109538</xdr:colOff>
                    <xdr:row>19</xdr:row>
                    <xdr:rowOff>176213</xdr:rowOff>
                  </from>
                  <to>
                    <xdr:col>16</xdr:col>
                    <xdr:colOff>38100</xdr:colOff>
                    <xdr:row>21</xdr:row>
                    <xdr:rowOff>28575</xdr:rowOff>
                  </to>
                </anchor>
              </controlPr>
            </control>
          </mc:Choice>
        </mc:AlternateContent>
        <mc:AlternateContent xmlns:mc="http://schemas.openxmlformats.org/markup-compatibility/2006">
          <mc:Choice Requires="x14">
            <control shapeId="9250" r:id="rId25" name="Check Box 34">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9251" r:id="rId26" name="Check Box 35">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9252" r:id="rId27" name="Check Box 36">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9253" r:id="rId28" name="Check Box 37">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9254" r:id="rId29" name="Check Box 38">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9255" r:id="rId30" name="Check Box 39">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9256" r:id="rId31" name="Check Box 40">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9257" r:id="rId32" name="Check Box 41">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9258" r:id="rId33" name="Check Box 42">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9259" r:id="rId34" name="Check Box 43">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9262" r:id="rId35" name="Check Box 46">
              <controlPr defaultSize="0" print="0" autoFill="0" autoLine="0" autoPict="0">
                <anchor moveWithCells="1">
                  <from>
                    <xdr:col>22</xdr:col>
                    <xdr:colOff>123825</xdr:colOff>
                    <xdr:row>32</xdr:row>
                    <xdr:rowOff>176213</xdr:rowOff>
                  </from>
                  <to>
                    <xdr:col>24</xdr:col>
                    <xdr:colOff>47625</xdr:colOff>
                    <xdr:row>34</xdr:row>
                    <xdr:rowOff>28575</xdr:rowOff>
                  </to>
                </anchor>
              </controlPr>
            </control>
          </mc:Choice>
        </mc:AlternateContent>
        <mc:AlternateContent xmlns:mc="http://schemas.openxmlformats.org/markup-compatibility/2006">
          <mc:Choice Requires="x14">
            <control shapeId="9263" r:id="rId36" name="Check Box 47">
              <controlPr defaultSize="0" print="0" autoFill="0" autoLine="0" autoPict="0">
                <anchor moveWithCells="1">
                  <from>
                    <xdr:col>26</xdr:col>
                    <xdr:colOff>123825</xdr:colOff>
                    <xdr:row>32</xdr:row>
                    <xdr:rowOff>176213</xdr:rowOff>
                  </from>
                  <to>
                    <xdr:col>28</xdr:col>
                    <xdr:colOff>47625</xdr:colOff>
                    <xdr:row>34</xdr:row>
                    <xdr:rowOff>28575</xdr:rowOff>
                  </to>
                </anchor>
              </controlPr>
            </control>
          </mc:Choice>
        </mc:AlternateContent>
        <mc:AlternateContent xmlns:mc="http://schemas.openxmlformats.org/markup-compatibility/2006">
          <mc:Choice Requires="x14">
            <control shapeId="9264" r:id="rId37" name="Check Box 48">
              <controlPr defaultSize="0" print="0" autoFill="0" autoLine="0" autoPict="0">
                <anchor moveWithCells="1">
                  <from>
                    <xdr:col>22</xdr:col>
                    <xdr:colOff>123825</xdr:colOff>
                    <xdr:row>36</xdr:row>
                    <xdr:rowOff>176213</xdr:rowOff>
                  </from>
                  <to>
                    <xdr:col>24</xdr:col>
                    <xdr:colOff>47625</xdr:colOff>
                    <xdr:row>38</xdr:row>
                    <xdr:rowOff>28575</xdr:rowOff>
                  </to>
                </anchor>
              </controlPr>
            </control>
          </mc:Choice>
        </mc:AlternateContent>
        <mc:AlternateContent xmlns:mc="http://schemas.openxmlformats.org/markup-compatibility/2006">
          <mc:Choice Requires="x14">
            <control shapeId="9265" r:id="rId38" name="Check Box 49">
              <controlPr defaultSize="0" print="0" autoFill="0" autoLine="0" autoPict="0">
                <anchor moveWithCells="1">
                  <from>
                    <xdr:col>26</xdr:col>
                    <xdr:colOff>123825</xdr:colOff>
                    <xdr:row>36</xdr:row>
                    <xdr:rowOff>176213</xdr:rowOff>
                  </from>
                  <to>
                    <xdr:col>28</xdr:col>
                    <xdr:colOff>47625</xdr:colOff>
                    <xdr:row>38</xdr:row>
                    <xdr:rowOff>28575</xdr:rowOff>
                  </to>
                </anchor>
              </controlPr>
            </control>
          </mc:Choice>
        </mc:AlternateContent>
        <mc:AlternateContent xmlns:mc="http://schemas.openxmlformats.org/markup-compatibility/2006">
          <mc:Choice Requires="x14">
            <control shapeId="9266" r:id="rId39" name="Check Box 50">
              <controlPr defaultSize="0" print="0" autoFill="0" autoLine="0" autoPict="0">
                <anchor moveWithCells="1">
                  <from>
                    <xdr:col>22</xdr:col>
                    <xdr:colOff>123825</xdr:colOff>
                    <xdr:row>40</xdr:row>
                    <xdr:rowOff>176213</xdr:rowOff>
                  </from>
                  <to>
                    <xdr:col>24</xdr:col>
                    <xdr:colOff>47625</xdr:colOff>
                    <xdr:row>42</xdr:row>
                    <xdr:rowOff>28575</xdr:rowOff>
                  </to>
                </anchor>
              </controlPr>
            </control>
          </mc:Choice>
        </mc:AlternateContent>
        <mc:AlternateContent xmlns:mc="http://schemas.openxmlformats.org/markup-compatibility/2006">
          <mc:Choice Requires="x14">
            <control shapeId="9267" r:id="rId40" name="Check Box 51">
              <controlPr defaultSize="0" print="0" autoFill="0" autoLine="0" autoPict="0">
                <anchor moveWithCells="1">
                  <from>
                    <xdr:col>26</xdr:col>
                    <xdr:colOff>123825</xdr:colOff>
                    <xdr:row>40</xdr:row>
                    <xdr:rowOff>176213</xdr:rowOff>
                  </from>
                  <to>
                    <xdr:col>28</xdr:col>
                    <xdr:colOff>47625</xdr:colOff>
                    <xdr:row>42</xdr:row>
                    <xdr:rowOff>28575</xdr:rowOff>
                  </to>
                </anchor>
              </controlPr>
            </control>
          </mc:Choice>
        </mc:AlternateContent>
        <mc:AlternateContent xmlns:mc="http://schemas.openxmlformats.org/markup-compatibility/2006">
          <mc:Choice Requires="x14">
            <control shapeId="9268" r:id="rId41" name="Check Box 52">
              <controlPr defaultSize="0" print="0" autoFill="0" autoLine="0" autoPict="0">
                <anchor moveWithCells="1">
                  <from>
                    <xdr:col>22</xdr:col>
                    <xdr:colOff>123825</xdr:colOff>
                    <xdr:row>42</xdr:row>
                    <xdr:rowOff>176213</xdr:rowOff>
                  </from>
                  <to>
                    <xdr:col>24</xdr:col>
                    <xdr:colOff>47625</xdr:colOff>
                    <xdr:row>44</xdr:row>
                    <xdr:rowOff>28575</xdr:rowOff>
                  </to>
                </anchor>
              </controlPr>
            </control>
          </mc:Choice>
        </mc:AlternateContent>
        <mc:AlternateContent xmlns:mc="http://schemas.openxmlformats.org/markup-compatibility/2006">
          <mc:Choice Requires="x14">
            <control shapeId="9269" r:id="rId42" name="Check Box 53">
              <controlPr defaultSize="0" print="0" autoFill="0" autoLine="0" autoPict="0">
                <anchor moveWithCells="1">
                  <from>
                    <xdr:col>26</xdr:col>
                    <xdr:colOff>123825</xdr:colOff>
                    <xdr:row>42</xdr:row>
                    <xdr:rowOff>176213</xdr:rowOff>
                  </from>
                  <to>
                    <xdr:col>28</xdr:col>
                    <xdr:colOff>47625</xdr:colOff>
                    <xdr:row>44</xdr:row>
                    <xdr:rowOff>28575</xdr:rowOff>
                  </to>
                </anchor>
              </controlPr>
            </control>
          </mc:Choice>
        </mc:AlternateContent>
        <mc:AlternateContent xmlns:mc="http://schemas.openxmlformats.org/markup-compatibility/2006">
          <mc:Choice Requires="x14">
            <control shapeId="9270" r:id="rId43" name="Check Box 54">
              <controlPr defaultSize="0" print="0" autoFill="0" autoLine="0" autoPict="0">
                <anchor moveWithCells="1">
                  <from>
                    <xdr:col>22</xdr:col>
                    <xdr:colOff>123825</xdr:colOff>
                    <xdr:row>44</xdr:row>
                    <xdr:rowOff>176213</xdr:rowOff>
                  </from>
                  <to>
                    <xdr:col>24</xdr:col>
                    <xdr:colOff>47625</xdr:colOff>
                    <xdr:row>46</xdr:row>
                    <xdr:rowOff>28575</xdr:rowOff>
                  </to>
                </anchor>
              </controlPr>
            </control>
          </mc:Choice>
        </mc:AlternateContent>
        <mc:AlternateContent xmlns:mc="http://schemas.openxmlformats.org/markup-compatibility/2006">
          <mc:Choice Requires="x14">
            <control shapeId="9271" r:id="rId44" name="Check Box 55">
              <controlPr defaultSize="0" print="0" autoFill="0" autoLine="0" autoPict="0">
                <anchor moveWithCells="1">
                  <from>
                    <xdr:col>26</xdr:col>
                    <xdr:colOff>123825</xdr:colOff>
                    <xdr:row>44</xdr:row>
                    <xdr:rowOff>176213</xdr:rowOff>
                  </from>
                  <to>
                    <xdr:col>28</xdr:col>
                    <xdr:colOff>47625</xdr:colOff>
                    <xdr:row>46</xdr:row>
                    <xdr:rowOff>28575</xdr:rowOff>
                  </to>
                </anchor>
              </controlPr>
            </control>
          </mc:Choice>
        </mc:AlternateContent>
        <mc:AlternateContent xmlns:mc="http://schemas.openxmlformats.org/markup-compatibility/2006">
          <mc:Choice Requires="x14">
            <control shapeId="9272" r:id="rId45" name="Check Box 56">
              <controlPr defaultSize="0" print="0" autoFill="0" autoLine="0" autoPict="0">
                <anchor moveWithCells="1">
                  <from>
                    <xdr:col>42</xdr:col>
                    <xdr:colOff>128588</xdr:colOff>
                    <xdr:row>31</xdr:row>
                    <xdr:rowOff>180975</xdr:rowOff>
                  </from>
                  <to>
                    <xdr:col>44</xdr:col>
                    <xdr:colOff>66675</xdr:colOff>
                    <xdr:row>33</xdr:row>
                    <xdr:rowOff>28575</xdr:rowOff>
                  </to>
                </anchor>
              </controlPr>
            </control>
          </mc:Choice>
        </mc:AlternateContent>
        <mc:AlternateContent xmlns:mc="http://schemas.openxmlformats.org/markup-compatibility/2006">
          <mc:Choice Requires="x14">
            <control shapeId="9273" r:id="rId46" name="Check Box 57">
              <controlPr defaultSize="0" print="0" autoFill="0" autoLine="0" autoPict="0">
                <anchor moveWithCells="1">
                  <from>
                    <xdr:col>42</xdr:col>
                    <xdr:colOff>128588</xdr:colOff>
                    <xdr:row>32</xdr:row>
                    <xdr:rowOff>180975</xdr:rowOff>
                  </from>
                  <to>
                    <xdr:col>44</xdr:col>
                    <xdr:colOff>66675</xdr:colOff>
                    <xdr:row>34</xdr:row>
                    <xdr:rowOff>28575</xdr:rowOff>
                  </to>
                </anchor>
              </controlPr>
            </control>
          </mc:Choice>
        </mc:AlternateContent>
        <mc:AlternateContent xmlns:mc="http://schemas.openxmlformats.org/markup-compatibility/2006">
          <mc:Choice Requires="x14">
            <control shapeId="9282" r:id="rId47" name="Check Box 66">
              <controlPr defaultSize="0" print="0" autoFill="0" autoLine="0" autoPict="0">
                <anchor moveWithCells="1">
                  <from>
                    <xdr:col>42</xdr:col>
                    <xdr:colOff>128588</xdr:colOff>
                    <xdr:row>35</xdr:row>
                    <xdr:rowOff>180975</xdr:rowOff>
                  </from>
                  <to>
                    <xdr:col>44</xdr:col>
                    <xdr:colOff>66675</xdr:colOff>
                    <xdr:row>37</xdr:row>
                    <xdr:rowOff>28575</xdr:rowOff>
                  </to>
                </anchor>
              </controlPr>
            </control>
          </mc:Choice>
        </mc:AlternateContent>
        <mc:AlternateContent xmlns:mc="http://schemas.openxmlformats.org/markup-compatibility/2006">
          <mc:Choice Requires="x14">
            <control shapeId="9283" r:id="rId48" name="Check Box 67">
              <controlPr defaultSize="0" print="0" autoFill="0" autoLine="0" autoPict="0">
                <anchor moveWithCells="1">
                  <from>
                    <xdr:col>42</xdr:col>
                    <xdr:colOff>128588</xdr:colOff>
                    <xdr:row>36</xdr:row>
                    <xdr:rowOff>180975</xdr:rowOff>
                  </from>
                  <to>
                    <xdr:col>44</xdr:col>
                    <xdr:colOff>66675</xdr:colOff>
                    <xdr:row>38</xdr:row>
                    <xdr:rowOff>28575</xdr:rowOff>
                  </to>
                </anchor>
              </controlPr>
            </control>
          </mc:Choice>
        </mc:AlternateContent>
        <mc:AlternateContent xmlns:mc="http://schemas.openxmlformats.org/markup-compatibility/2006">
          <mc:Choice Requires="x14">
            <control shapeId="9284" r:id="rId49" name="Check Box 68">
              <controlPr defaultSize="0" print="0" autoFill="0" autoLine="0" autoPict="0">
                <anchor moveWithCells="1">
                  <from>
                    <xdr:col>42</xdr:col>
                    <xdr:colOff>128588</xdr:colOff>
                    <xdr:row>39</xdr:row>
                    <xdr:rowOff>180975</xdr:rowOff>
                  </from>
                  <to>
                    <xdr:col>44</xdr:col>
                    <xdr:colOff>66675</xdr:colOff>
                    <xdr:row>41</xdr:row>
                    <xdr:rowOff>28575</xdr:rowOff>
                  </to>
                </anchor>
              </controlPr>
            </control>
          </mc:Choice>
        </mc:AlternateContent>
        <mc:AlternateContent xmlns:mc="http://schemas.openxmlformats.org/markup-compatibility/2006">
          <mc:Choice Requires="x14">
            <control shapeId="9285" r:id="rId50" name="Check Box 69">
              <controlPr defaultSize="0" print="0" autoFill="0" autoLine="0" autoPict="0">
                <anchor moveWithCells="1">
                  <from>
                    <xdr:col>42</xdr:col>
                    <xdr:colOff>128588</xdr:colOff>
                    <xdr:row>40</xdr:row>
                    <xdr:rowOff>180975</xdr:rowOff>
                  </from>
                  <to>
                    <xdr:col>44</xdr:col>
                    <xdr:colOff>66675</xdr:colOff>
                    <xdr:row>42</xdr:row>
                    <xdr:rowOff>28575</xdr:rowOff>
                  </to>
                </anchor>
              </controlPr>
            </control>
          </mc:Choice>
        </mc:AlternateContent>
        <mc:AlternateContent xmlns:mc="http://schemas.openxmlformats.org/markup-compatibility/2006">
          <mc:Choice Requires="x14">
            <control shapeId="9286" r:id="rId51" name="Check Box 70">
              <controlPr defaultSize="0" print="0" autoFill="0" autoLine="0" autoPict="0">
                <anchor moveWithCells="1">
                  <from>
                    <xdr:col>42</xdr:col>
                    <xdr:colOff>128588</xdr:colOff>
                    <xdr:row>41</xdr:row>
                    <xdr:rowOff>180975</xdr:rowOff>
                  </from>
                  <to>
                    <xdr:col>44</xdr:col>
                    <xdr:colOff>66675</xdr:colOff>
                    <xdr:row>43</xdr:row>
                    <xdr:rowOff>28575</xdr:rowOff>
                  </to>
                </anchor>
              </controlPr>
            </control>
          </mc:Choice>
        </mc:AlternateContent>
        <mc:AlternateContent xmlns:mc="http://schemas.openxmlformats.org/markup-compatibility/2006">
          <mc:Choice Requires="x14">
            <control shapeId="9287" r:id="rId52" name="Check Box 71">
              <controlPr defaultSize="0" print="0" autoFill="0" autoLine="0" autoPict="0">
                <anchor moveWithCells="1">
                  <from>
                    <xdr:col>42</xdr:col>
                    <xdr:colOff>128588</xdr:colOff>
                    <xdr:row>42</xdr:row>
                    <xdr:rowOff>180975</xdr:rowOff>
                  </from>
                  <to>
                    <xdr:col>44</xdr:col>
                    <xdr:colOff>66675</xdr:colOff>
                    <xdr:row>44</xdr:row>
                    <xdr:rowOff>28575</xdr:rowOff>
                  </to>
                </anchor>
              </controlPr>
            </control>
          </mc:Choice>
        </mc:AlternateContent>
        <mc:AlternateContent xmlns:mc="http://schemas.openxmlformats.org/markup-compatibility/2006">
          <mc:Choice Requires="x14">
            <control shapeId="9288" r:id="rId53" name="Check Box 72">
              <controlPr defaultSize="0" print="0" autoFill="0" autoLine="0" autoPict="0">
                <anchor moveWithCells="1">
                  <from>
                    <xdr:col>42</xdr:col>
                    <xdr:colOff>128588</xdr:colOff>
                    <xdr:row>43</xdr:row>
                    <xdr:rowOff>180975</xdr:rowOff>
                  </from>
                  <to>
                    <xdr:col>44</xdr:col>
                    <xdr:colOff>66675</xdr:colOff>
                    <xdr:row>45</xdr:row>
                    <xdr:rowOff>28575</xdr:rowOff>
                  </to>
                </anchor>
              </controlPr>
            </control>
          </mc:Choice>
        </mc:AlternateContent>
        <mc:AlternateContent xmlns:mc="http://schemas.openxmlformats.org/markup-compatibility/2006">
          <mc:Choice Requires="x14">
            <control shapeId="9289" r:id="rId54" name="Check Box 73">
              <controlPr defaultSize="0" print="0" autoFill="0" autoLine="0" autoPict="0">
                <anchor moveWithCells="1">
                  <from>
                    <xdr:col>42</xdr:col>
                    <xdr:colOff>128588</xdr:colOff>
                    <xdr:row>44</xdr:row>
                    <xdr:rowOff>180975</xdr:rowOff>
                  </from>
                  <to>
                    <xdr:col>44</xdr:col>
                    <xdr:colOff>66675</xdr:colOff>
                    <xdr:row>46</xdr:row>
                    <xdr:rowOff>28575</xdr:rowOff>
                  </to>
                </anchor>
              </controlPr>
            </control>
          </mc:Choice>
        </mc:AlternateContent>
        <mc:AlternateContent xmlns:mc="http://schemas.openxmlformats.org/markup-compatibility/2006">
          <mc:Choice Requires="x14">
            <control shapeId="9290" r:id="rId55" name="Check Box 74">
              <controlPr defaultSize="0" print="0" autoFill="0" autoLine="0" autoPict="0">
                <anchor moveWithCells="1">
                  <from>
                    <xdr:col>22</xdr:col>
                    <xdr:colOff>123825</xdr:colOff>
                    <xdr:row>45</xdr:row>
                    <xdr:rowOff>176213</xdr:rowOff>
                  </from>
                  <to>
                    <xdr:col>24</xdr:col>
                    <xdr:colOff>47625</xdr:colOff>
                    <xdr:row>47</xdr:row>
                    <xdr:rowOff>28575</xdr:rowOff>
                  </to>
                </anchor>
              </controlPr>
            </control>
          </mc:Choice>
        </mc:AlternateContent>
        <mc:AlternateContent xmlns:mc="http://schemas.openxmlformats.org/markup-compatibility/2006">
          <mc:Choice Requires="x14">
            <control shapeId="9291" r:id="rId56" name="Check Box 75">
              <controlPr defaultSize="0" print="0" autoFill="0" autoLine="0" autoPict="0">
                <anchor moveWithCells="1">
                  <from>
                    <xdr:col>22</xdr:col>
                    <xdr:colOff>123825</xdr:colOff>
                    <xdr:row>46</xdr:row>
                    <xdr:rowOff>176213</xdr:rowOff>
                  </from>
                  <to>
                    <xdr:col>24</xdr:col>
                    <xdr:colOff>47625</xdr:colOff>
                    <xdr:row>48</xdr:row>
                    <xdr:rowOff>28575</xdr:rowOff>
                  </to>
                </anchor>
              </controlPr>
            </control>
          </mc:Choice>
        </mc:AlternateContent>
        <mc:AlternateContent xmlns:mc="http://schemas.openxmlformats.org/markup-compatibility/2006">
          <mc:Choice Requires="x14">
            <control shapeId="9295" r:id="rId57" name="Check Box 79">
              <controlPr defaultSize="0" print="0" autoFill="0" autoLine="0" autoPict="0">
                <anchor moveWithCells="1">
                  <from>
                    <xdr:col>2</xdr:col>
                    <xdr:colOff>123825</xdr:colOff>
                    <xdr:row>49</xdr:row>
                    <xdr:rowOff>176213</xdr:rowOff>
                  </from>
                  <to>
                    <xdr:col>4</xdr:col>
                    <xdr:colOff>57150</xdr:colOff>
                    <xdr:row>51</xdr:row>
                    <xdr:rowOff>28575</xdr:rowOff>
                  </to>
                </anchor>
              </controlPr>
            </control>
          </mc:Choice>
        </mc:AlternateContent>
        <mc:AlternateContent xmlns:mc="http://schemas.openxmlformats.org/markup-compatibility/2006">
          <mc:Choice Requires="x14">
            <control shapeId="9296" r:id="rId58" name="Check Box 80">
              <controlPr defaultSize="0" print="0" autoFill="0" autoLine="0" autoPict="0">
                <anchor moveWithCells="1">
                  <from>
                    <xdr:col>9</xdr:col>
                    <xdr:colOff>123825</xdr:colOff>
                    <xdr:row>49</xdr:row>
                    <xdr:rowOff>176213</xdr:rowOff>
                  </from>
                  <to>
                    <xdr:col>11</xdr:col>
                    <xdr:colOff>57150</xdr:colOff>
                    <xdr:row>51</xdr:row>
                    <xdr:rowOff>28575</xdr:rowOff>
                  </to>
                </anchor>
              </controlPr>
            </control>
          </mc:Choice>
        </mc:AlternateContent>
        <mc:AlternateContent xmlns:mc="http://schemas.openxmlformats.org/markup-compatibility/2006">
          <mc:Choice Requires="x14">
            <control shapeId="9298" r:id="rId59" name="Check Box 82">
              <controlPr defaultSize="0" print="0" autoFill="0" autoLine="0" autoPict="0">
                <anchor moveWithCells="1">
                  <from>
                    <xdr:col>22</xdr:col>
                    <xdr:colOff>123825</xdr:colOff>
                    <xdr:row>49</xdr:row>
                    <xdr:rowOff>176213</xdr:rowOff>
                  </from>
                  <to>
                    <xdr:col>24</xdr:col>
                    <xdr:colOff>57150</xdr:colOff>
                    <xdr:row>51</xdr:row>
                    <xdr:rowOff>28575</xdr:rowOff>
                  </to>
                </anchor>
              </controlPr>
            </control>
          </mc:Choice>
        </mc:AlternateContent>
        <mc:AlternateContent xmlns:mc="http://schemas.openxmlformats.org/markup-compatibility/2006">
          <mc:Choice Requires="x14">
            <control shapeId="9299" r:id="rId60" name="Check Box 83">
              <controlPr defaultSize="0" print="0" autoFill="0" autoLine="0" autoPict="0">
                <anchor moveWithCells="1">
                  <from>
                    <xdr:col>26</xdr:col>
                    <xdr:colOff>123825</xdr:colOff>
                    <xdr:row>49</xdr:row>
                    <xdr:rowOff>176213</xdr:rowOff>
                  </from>
                  <to>
                    <xdr:col>28</xdr:col>
                    <xdr:colOff>57150</xdr:colOff>
                    <xdr:row>51</xdr:row>
                    <xdr:rowOff>28575</xdr:rowOff>
                  </to>
                </anchor>
              </controlPr>
            </control>
          </mc:Choice>
        </mc:AlternateContent>
        <mc:AlternateContent xmlns:mc="http://schemas.openxmlformats.org/markup-compatibility/2006">
          <mc:Choice Requires="x14">
            <control shapeId="9302" r:id="rId61" name="Check Box 86">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9303" r:id="rId62" name="Check Box 87">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9304" r:id="rId63" name="Check Box 88">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9305" r:id="rId64" name="Check Box 89">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9306" r:id="rId65" name="Check Box 90">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9308" r:id="rId66" name="Check Box 92">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9309" r:id="rId67" name="Check Box 93">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9310" r:id="rId68" name="Check Box 94">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9311" r:id="rId69" name="Check Box 95">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9312" r:id="rId70" name="Check Box 96">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9313" r:id="rId71" name="Check Box 97">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9314" r:id="rId72" name="Check Box 98">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9315" r:id="rId73" name="Check Box 99">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9316" r:id="rId74" name="Check Box 100">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9317" r:id="rId75" name="Check Box 101">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57BEDDC-D251-4E45-B100-6F890F65C151}">
            <xm:f>AND(OR(表紙!$BH$25,表紙!$BH$26,表紙!$BH$28)=TRUE,表紙!$BH$24&lt;&gt;TRUE)</xm:f>
            <x14:dxf>
              <font>
                <strike/>
                <color theme="0" tint="-0.14993743705557422"/>
              </font>
              <fill>
                <patternFill>
                  <bgColor theme="0"/>
                </patternFill>
              </fill>
              <border>
                <vertical/>
                <horizontal/>
              </border>
            </x14:dxf>
          </x14:cfRule>
          <xm:sqref>A1:BF64</xm:sqref>
        </x14:conditionalFormatting>
        <x14:conditionalFormatting xmlns:xm="http://schemas.microsoft.com/office/excel/2006/main">
          <x14:cfRule type="expression" priority="2" id="{DC13B939-F427-46CD-823D-4F0FA25030FB}">
            <xm:f>表紙!$BH$11=TRUE</xm:f>
            <x14:dxf>
              <font>
                <color theme="1"/>
              </font>
            </x14:dxf>
          </x14:cfRule>
          <xm:sqref>A4:BF10 A11:AM31 A32:BF64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913B-0472-467D-B07E-A49B25BD2B89}">
  <sheetPr>
    <pageSetUpPr fitToPage="1"/>
  </sheetPr>
  <dimension ref="A1:BN57"/>
  <sheetViews>
    <sheetView view="pageBreakPreview" zoomScaleNormal="100" zoomScaleSheetLayoutView="100" workbookViewId="0">
      <selection activeCell="Z2" sqref="Z2:BF2"/>
    </sheetView>
  </sheetViews>
  <sheetFormatPr defaultColWidth="8.4375" defaultRowHeight="15" customHeight="1"/>
  <cols>
    <col min="1" max="58" width="1.875" style="29" customWidth="1"/>
    <col min="59" max="59" width="1.5" style="57" customWidth="1"/>
    <col min="60" max="64" width="5.5" style="212" hidden="1" customWidth="1"/>
    <col min="65" max="65" width="5.5" style="141"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409</v>
      </c>
      <c r="BF1" s="30" t="s">
        <v>84</v>
      </c>
      <c r="BM1" s="139" t="b">
        <f>COUNTIF(BN11:BN56,"*【入力エラー】*")&gt;0</f>
        <v>0</v>
      </c>
    </row>
    <row r="2" spans="1:66" ht="15" customHeight="1" thickBot="1">
      <c r="Z2" s="466" t="s">
        <v>410</v>
      </c>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8"/>
      <c r="BM2" s="139" t="s">
        <v>403</v>
      </c>
    </row>
    <row r="3" spans="1:66"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139"/>
      <c r="BN3" s="59" t="s">
        <v>256</v>
      </c>
    </row>
    <row r="4" spans="1:66" s="31" customFormat="1" ht="15" customHeight="1">
      <c r="A4" s="387" t="s">
        <v>434</v>
      </c>
      <c r="B4" s="388"/>
      <c r="C4" s="388"/>
      <c r="D4" s="388"/>
      <c r="E4" s="388"/>
      <c r="F4" s="388"/>
      <c r="G4" s="388"/>
      <c r="H4" s="388"/>
      <c r="I4" s="388"/>
      <c r="J4" s="388"/>
      <c r="K4" s="388"/>
      <c r="L4" s="388"/>
      <c r="M4" s="388"/>
      <c r="N4" s="388"/>
      <c r="O4" s="389"/>
      <c r="P4" s="260" t="str">
        <f>IF(BH4=TRUE,"☑","□")</f>
        <v>□</v>
      </c>
      <c r="Q4" s="32" t="s">
        <v>308</v>
      </c>
      <c r="R4" s="32"/>
      <c r="S4" s="32"/>
      <c r="T4" s="32"/>
      <c r="U4" s="36"/>
      <c r="V4" s="36"/>
      <c r="W4" s="36"/>
      <c r="X4" s="32"/>
      <c r="Y4" s="32"/>
      <c r="Z4" s="32"/>
      <c r="AA4" s="260" t="str">
        <f>IF(BI4=TRUE,"☑","□")</f>
        <v>□</v>
      </c>
      <c r="AB4" s="32" t="s">
        <v>411</v>
      </c>
      <c r="AC4" s="32"/>
      <c r="AD4" s="32"/>
      <c r="AE4" s="32"/>
      <c r="AF4" s="32"/>
      <c r="AG4" s="32"/>
      <c r="AH4" s="32"/>
      <c r="AI4" s="32"/>
      <c r="AJ4" s="32"/>
      <c r="AK4" s="36"/>
      <c r="AL4" s="32"/>
      <c r="AM4" s="34"/>
      <c r="AN4" s="32"/>
      <c r="AO4" s="32"/>
      <c r="AP4" s="32"/>
      <c r="AQ4" s="32"/>
      <c r="AR4" s="32"/>
      <c r="AS4" s="32"/>
      <c r="AT4" s="32"/>
      <c r="AU4" s="32"/>
      <c r="AV4" s="32"/>
      <c r="AW4" s="32"/>
      <c r="AX4" s="32"/>
      <c r="AY4" s="32"/>
      <c r="AZ4" s="32"/>
      <c r="BA4" s="32"/>
      <c r="BB4" s="32"/>
      <c r="BC4" s="32"/>
      <c r="BD4" s="36"/>
      <c r="BE4" s="36"/>
      <c r="BF4" s="37"/>
      <c r="BG4" s="58"/>
      <c r="BH4" s="211"/>
      <c r="BI4" s="211"/>
      <c r="BJ4" s="211"/>
      <c r="BK4" s="211"/>
      <c r="BL4" s="211"/>
      <c r="BM4" s="140" t="b">
        <f>COUNTIF(BH4:BI5,TRUE)=0</f>
        <v>1</v>
      </c>
      <c r="BN4" s="59" t="s">
        <v>405</v>
      </c>
    </row>
    <row r="5" spans="1:66" ht="15" customHeight="1">
      <c r="A5" s="390" t="s">
        <v>435</v>
      </c>
      <c r="B5" s="391"/>
      <c r="C5" s="391"/>
      <c r="D5" s="391"/>
      <c r="E5" s="391"/>
      <c r="F5" s="391"/>
      <c r="G5" s="391"/>
      <c r="H5" s="391"/>
      <c r="I5" s="391"/>
      <c r="J5" s="391"/>
      <c r="K5" s="391"/>
      <c r="L5" s="391"/>
      <c r="M5" s="391"/>
      <c r="N5" s="391"/>
      <c r="O5" s="392"/>
      <c r="P5" s="261" t="str">
        <f>IF(BH5=TRUE,"☑","□")</f>
        <v>□</v>
      </c>
      <c r="Q5" s="39" t="s">
        <v>412</v>
      </c>
      <c r="R5" s="39"/>
      <c r="S5" s="39"/>
      <c r="T5" s="39"/>
      <c r="U5" s="39"/>
      <c r="V5" s="33"/>
      <c r="W5" s="33"/>
      <c r="X5" s="33"/>
      <c r="Y5" s="39"/>
      <c r="Z5" s="39"/>
      <c r="AA5" s="39"/>
      <c r="AB5" s="39"/>
      <c r="AC5" s="39"/>
      <c r="AD5" s="39"/>
      <c r="AE5" s="39"/>
      <c r="AF5" s="39"/>
      <c r="AG5" s="39"/>
      <c r="AH5" s="39"/>
      <c r="AI5" s="39"/>
      <c r="AJ5" s="262" t="str">
        <f>IF(BI5=TRUE,"☑","□")</f>
        <v>□</v>
      </c>
      <c r="AK5" s="39" t="s">
        <v>413</v>
      </c>
      <c r="AL5" s="33"/>
      <c r="AM5" s="39"/>
      <c r="AN5" s="40"/>
      <c r="AO5" s="39"/>
      <c r="AP5" s="41"/>
      <c r="AQ5" s="41"/>
      <c r="AR5" s="39"/>
      <c r="AS5" s="41"/>
      <c r="AT5" s="153"/>
      <c r="AU5" s="153"/>
      <c r="AV5" s="153"/>
      <c r="AW5" s="153"/>
      <c r="AX5" s="153"/>
      <c r="AY5" s="153"/>
      <c r="AZ5" s="153"/>
      <c r="BA5" s="153"/>
      <c r="BB5" s="153"/>
      <c r="BC5" s="153"/>
      <c r="BD5" s="153"/>
      <c r="BE5" s="153"/>
      <c r="BF5" s="42"/>
      <c r="BN5" s="60" t="s">
        <v>264</v>
      </c>
    </row>
    <row r="6" spans="1:66" ht="15" customHeight="1">
      <c r="A6" s="342" t="s">
        <v>49</v>
      </c>
      <c r="B6" s="343"/>
      <c r="C6" s="343"/>
      <c r="D6" s="343"/>
      <c r="E6" s="396"/>
      <c r="F6" s="365" t="s">
        <v>218</v>
      </c>
      <c r="G6" s="366"/>
      <c r="H6" s="366"/>
      <c r="I6" s="366"/>
      <c r="J6" s="366"/>
      <c r="K6" s="366"/>
      <c r="L6" s="366"/>
      <c r="M6" s="366"/>
      <c r="N6" s="366"/>
      <c r="O6" s="367"/>
      <c r="P6" s="43" t="s">
        <v>221</v>
      </c>
      <c r="Q6" s="74"/>
      <c r="R6" s="74"/>
      <c r="S6" s="74"/>
      <c r="T6" s="74"/>
      <c r="U6" s="397"/>
      <c r="V6" s="397"/>
      <c r="W6" s="397"/>
      <c r="X6" s="74" t="s">
        <v>222</v>
      </c>
      <c r="Y6" s="74"/>
      <c r="Z6" s="74"/>
      <c r="AA6" s="74"/>
      <c r="AB6" s="74"/>
      <c r="AC6" s="74"/>
      <c r="AD6" s="397"/>
      <c r="AE6" s="397"/>
      <c r="AF6" s="74" t="s">
        <v>223</v>
      </c>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5"/>
      <c r="BM6" s="142" t="b">
        <f>AND(U6="",AD6="")</f>
        <v>1</v>
      </c>
      <c r="BN6" s="60" t="s">
        <v>258</v>
      </c>
    </row>
    <row r="7" spans="1:66" ht="15" customHeight="1">
      <c r="A7" s="315" t="s">
        <v>242</v>
      </c>
      <c r="B7" s="316"/>
      <c r="C7" s="316"/>
      <c r="D7" s="316"/>
      <c r="E7" s="317"/>
      <c r="F7" s="368"/>
      <c r="G7" s="369"/>
      <c r="H7" s="369"/>
      <c r="I7" s="369"/>
      <c r="J7" s="369"/>
      <c r="K7" s="369"/>
      <c r="L7" s="369"/>
      <c r="M7" s="369"/>
      <c r="N7" s="369"/>
      <c r="O7" s="370"/>
      <c r="P7" s="35" t="s">
        <v>215</v>
      </c>
      <c r="Q7" s="35"/>
      <c r="R7" s="35"/>
      <c r="S7" s="35"/>
      <c r="T7" s="3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5" t="s">
        <v>213</v>
      </c>
      <c r="AS7" s="35"/>
      <c r="AT7" s="35"/>
      <c r="AU7" s="35"/>
      <c r="AV7" s="35"/>
      <c r="AW7" s="35"/>
      <c r="AX7" s="35"/>
      <c r="AY7" s="35"/>
      <c r="AZ7" s="35"/>
      <c r="BA7" s="35"/>
      <c r="BB7" s="35"/>
      <c r="BC7" s="35"/>
      <c r="BD7" s="35"/>
      <c r="BE7" s="35"/>
      <c r="BF7" s="47"/>
      <c r="BN7" s="60" t="s">
        <v>259</v>
      </c>
    </row>
    <row r="8" spans="1:66" ht="15" customHeight="1">
      <c r="A8" s="315" t="s">
        <v>244</v>
      </c>
      <c r="B8" s="316"/>
      <c r="C8" s="316"/>
      <c r="D8" s="316"/>
      <c r="E8" s="317"/>
      <c r="F8" s="365" t="s">
        <v>220</v>
      </c>
      <c r="G8" s="366"/>
      <c r="H8" s="366"/>
      <c r="I8" s="366"/>
      <c r="J8" s="366"/>
      <c r="K8" s="366"/>
      <c r="L8" s="366"/>
      <c r="M8" s="366"/>
      <c r="N8" s="366"/>
      <c r="O8" s="367"/>
      <c r="P8" s="157" t="s">
        <v>224</v>
      </c>
      <c r="Q8" s="74"/>
      <c r="R8" s="74"/>
      <c r="S8" s="74"/>
      <c r="T8" s="74"/>
      <c r="U8" s="74"/>
      <c r="V8" s="74"/>
      <c r="W8" s="74"/>
      <c r="X8" s="74"/>
      <c r="Y8" s="154"/>
      <c r="Z8" s="263" t="str">
        <f>IF(BH8=TRUE,"☑","□")</f>
        <v>□</v>
      </c>
      <c r="AA8" s="158" t="s">
        <v>225</v>
      </c>
      <c r="AB8" s="158"/>
      <c r="AC8" s="158"/>
      <c r="AD8" s="263" t="str">
        <f>IF(BI8=TRUE,"☑","□")</f>
        <v>□</v>
      </c>
      <c r="AE8" s="158" t="s">
        <v>226</v>
      </c>
      <c r="AF8" s="158"/>
      <c r="AG8" s="158"/>
      <c r="AH8" s="158"/>
      <c r="AI8" s="158"/>
      <c r="AJ8" s="158"/>
      <c r="AK8" s="263" t="str">
        <f>IF(BJ8=TRUE,"☑","□")</f>
        <v>□</v>
      </c>
      <c r="AL8" s="158" t="s">
        <v>227</v>
      </c>
      <c r="AM8" s="158"/>
      <c r="AN8" s="158"/>
      <c r="AO8" s="263" t="str">
        <f>IF(BK8=TRUE,"☑","□")</f>
        <v>□</v>
      </c>
      <c r="AP8" s="158" t="s">
        <v>228</v>
      </c>
      <c r="AQ8" s="158"/>
      <c r="AR8" s="158"/>
      <c r="AS8" s="263" t="str">
        <f>IF(BL8=TRUE,"☑","□")</f>
        <v>□</v>
      </c>
      <c r="AT8" s="158" t="s">
        <v>215</v>
      </c>
      <c r="AU8" s="158"/>
      <c r="AV8" s="158"/>
      <c r="AW8" s="158"/>
      <c r="AX8" s="158"/>
      <c r="AY8" s="394"/>
      <c r="AZ8" s="394"/>
      <c r="BA8" s="394"/>
      <c r="BB8" s="394"/>
      <c r="BC8" s="394"/>
      <c r="BD8" s="394"/>
      <c r="BE8" s="394"/>
      <c r="BF8" s="52" t="s">
        <v>214</v>
      </c>
      <c r="BM8" s="142" t="b">
        <f>COUNTIF(BH8:BL8,TRUE)=0</f>
        <v>1</v>
      </c>
      <c r="BN8" s="60" t="s">
        <v>260</v>
      </c>
    </row>
    <row r="9" spans="1:66" ht="15" customHeight="1">
      <c r="A9" s="315" t="s">
        <v>246</v>
      </c>
      <c r="B9" s="316"/>
      <c r="C9" s="316"/>
      <c r="D9" s="316"/>
      <c r="E9" s="317"/>
      <c r="F9" s="371"/>
      <c r="G9" s="372"/>
      <c r="H9" s="372"/>
      <c r="I9" s="372"/>
      <c r="J9" s="372"/>
      <c r="K9" s="372"/>
      <c r="L9" s="372"/>
      <c r="M9" s="372"/>
      <c r="N9" s="372"/>
      <c r="O9" s="373"/>
      <c r="P9" s="310" t="s">
        <v>229</v>
      </c>
      <c r="Q9" s="311"/>
      <c r="R9" s="311"/>
      <c r="S9" s="311"/>
      <c r="T9" s="311"/>
      <c r="U9" s="311"/>
      <c r="V9" s="311"/>
      <c r="W9" s="311"/>
      <c r="X9" s="311"/>
      <c r="Y9" s="311"/>
      <c r="Z9" s="311"/>
      <c r="AA9" s="311"/>
      <c r="AB9" s="311"/>
      <c r="AC9" s="311"/>
      <c r="AD9" s="311"/>
      <c r="AE9" s="311"/>
      <c r="AF9" s="399"/>
      <c r="AG9" s="399"/>
      <c r="AH9" s="399"/>
      <c r="AI9" s="155" t="s">
        <v>230</v>
      </c>
      <c r="AJ9" s="155"/>
      <c r="AK9" s="155"/>
      <c r="AL9" s="155"/>
      <c r="AM9" s="155"/>
      <c r="AN9" s="155"/>
      <c r="AO9" s="155"/>
      <c r="AP9" s="155"/>
      <c r="AQ9" s="155"/>
      <c r="AR9" s="155"/>
      <c r="AS9" s="155"/>
      <c r="AT9" s="155"/>
      <c r="AU9" s="155"/>
      <c r="AV9" s="155"/>
      <c r="AW9" s="155"/>
      <c r="AX9" s="155"/>
      <c r="AY9" s="155"/>
      <c r="AZ9" s="155"/>
      <c r="BA9" s="155"/>
      <c r="BB9" s="155"/>
      <c r="BC9" s="155"/>
      <c r="BD9" s="155"/>
      <c r="BE9" s="155"/>
      <c r="BF9" s="156"/>
      <c r="BM9" s="141" t="b">
        <f>IF(BL8=TRUE,AY8="")</f>
        <v>0</v>
      </c>
      <c r="BN9" s="60" t="s">
        <v>334</v>
      </c>
    </row>
    <row r="10" spans="1:66" ht="15" customHeight="1">
      <c r="A10" s="318" t="s">
        <v>248</v>
      </c>
      <c r="B10" s="319"/>
      <c r="C10" s="319"/>
      <c r="D10" s="319"/>
      <c r="E10" s="320"/>
      <c r="F10" s="368"/>
      <c r="G10" s="369"/>
      <c r="H10" s="369"/>
      <c r="I10" s="369"/>
      <c r="J10" s="369"/>
      <c r="K10" s="369"/>
      <c r="L10" s="369"/>
      <c r="M10" s="369"/>
      <c r="N10" s="369"/>
      <c r="O10" s="370"/>
      <c r="P10" s="35" t="s">
        <v>215</v>
      </c>
      <c r="Q10" s="35"/>
      <c r="R10" s="35"/>
      <c r="S10" s="35"/>
      <c r="T10" s="35"/>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5" t="s">
        <v>213</v>
      </c>
      <c r="AS10" s="35"/>
      <c r="AT10" s="35"/>
      <c r="AU10" s="35"/>
      <c r="AV10" s="35"/>
      <c r="AW10" s="35"/>
      <c r="AX10" s="35"/>
      <c r="AY10" s="35"/>
      <c r="AZ10" s="35"/>
      <c r="BA10" s="35"/>
      <c r="BB10" s="35"/>
      <c r="BC10" s="35"/>
      <c r="BD10" s="35"/>
      <c r="BE10" s="35"/>
      <c r="BF10" s="47"/>
      <c r="BM10" s="143" t="b">
        <f>AND(AF9="")</f>
        <v>1</v>
      </c>
      <c r="BN10" s="59" t="s">
        <v>333</v>
      </c>
    </row>
    <row r="11" spans="1:66" ht="15" customHeight="1">
      <c r="A11" s="324"/>
      <c r="B11" s="325"/>
      <c r="C11" s="325"/>
      <c r="D11" s="325"/>
      <c r="E11" s="326"/>
      <c r="F11" s="321"/>
      <c r="G11" s="322"/>
      <c r="H11" s="322"/>
      <c r="I11" s="322"/>
      <c r="J11" s="322"/>
      <c r="K11" s="322"/>
      <c r="L11" s="322"/>
      <c r="M11" s="322"/>
      <c r="N11" s="322"/>
      <c r="O11" s="323"/>
      <c r="P11" s="342" t="s">
        <v>219</v>
      </c>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39" t="s">
        <v>231</v>
      </c>
      <c r="AO11" s="340"/>
      <c r="AP11" s="340"/>
      <c r="AQ11" s="340"/>
      <c r="AR11" s="340"/>
      <c r="AS11" s="340"/>
      <c r="AT11" s="340"/>
      <c r="AU11" s="340"/>
      <c r="AV11" s="340"/>
      <c r="AW11" s="340"/>
      <c r="AX11" s="340"/>
      <c r="AY11" s="340"/>
      <c r="AZ11" s="340"/>
      <c r="BA11" s="340"/>
      <c r="BB11" s="340"/>
      <c r="BC11" s="340"/>
      <c r="BD11" s="340"/>
      <c r="BE11" s="340"/>
      <c r="BF11" s="341"/>
      <c r="BN11" s="61"/>
    </row>
    <row r="12" spans="1:66" ht="15" customHeight="1">
      <c r="A12" s="312"/>
      <c r="B12" s="313"/>
      <c r="C12" s="313"/>
      <c r="D12" s="313"/>
      <c r="E12" s="314"/>
      <c r="F12" s="365" t="s">
        <v>232</v>
      </c>
      <c r="G12" s="366"/>
      <c r="H12" s="366"/>
      <c r="I12" s="366"/>
      <c r="J12" s="366"/>
      <c r="K12" s="366"/>
      <c r="L12" s="366"/>
      <c r="M12" s="366"/>
      <c r="N12" s="366"/>
      <c r="O12" s="367"/>
      <c r="P12" s="378" t="s">
        <v>232</v>
      </c>
      <c r="Q12" s="379"/>
      <c r="R12" s="379"/>
      <c r="S12" s="379"/>
      <c r="T12" s="379"/>
      <c r="U12" s="379"/>
      <c r="V12" s="158"/>
      <c r="W12" s="263" t="str">
        <f>IF(BH12=TRUE,"☑","□")</f>
        <v>□</v>
      </c>
      <c r="X12" s="158" t="s">
        <v>262</v>
      </c>
      <c r="Y12" s="158"/>
      <c r="Z12" s="158"/>
      <c r="AA12" s="158"/>
      <c r="AB12" s="263" t="str">
        <f>IF(BI12=TRUE,"☑","□")</f>
        <v>□</v>
      </c>
      <c r="AC12" s="158" t="s">
        <v>263</v>
      </c>
      <c r="AD12" s="158"/>
      <c r="AE12" s="158"/>
      <c r="AF12" s="158"/>
      <c r="AG12" s="158"/>
      <c r="AH12" s="154"/>
      <c r="AI12" s="154"/>
      <c r="AJ12" s="154"/>
      <c r="AK12" s="154"/>
      <c r="AL12" s="154"/>
      <c r="AM12" s="154"/>
      <c r="AN12" s="344" t="s">
        <v>265</v>
      </c>
      <c r="AO12" s="345"/>
      <c r="AP12" s="345"/>
      <c r="AQ12" s="345"/>
      <c r="AR12" s="345"/>
      <c r="AS12" s="345"/>
      <c r="AT12" s="345"/>
      <c r="AU12" s="345"/>
      <c r="AV12" s="345"/>
      <c r="AW12" s="345"/>
      <c r="AX12" s="345"/>
      <c r="AY12" s="345"/>
      <c r="AZ12" s="345"/>
      <c r="BA12" s="345"/>
      <c r="BB12" s="345"/>
      <c r="BC12" s="345"/>
      <c r="BD12" s="345"/>
      <c r="BE12" s="345"/>
      <c r="BF12" s="346"/>
      <c r="BM12" s="140" t="b">
        <f>COUNTIF(BH12:BI12,TRUE)=0</f>
        <v>1</v>
      </c>
      <c r="BN12" s="55" t="str">
        <f>IF(AND($BH$12=TRUE,$BI$12=TRUE),"【入力エラー】「十分」と「不十分」のいずれか一方をチェックしてください。","")</f>
        <v/>
      </c>
    </row>
    <row r="13" spans="1:66" ht="15" customHeight="1">
      <c r="A13" s="312"/>
      <c r="B13" s="313"/>
      <c r="C13" s="313"/>
      <c r="D13" s="313"/>
      <c r="E13" s="314"/>
      <c r="F13" s="368"/>
      <c r="G13" s="369"/>
      <c r="H13" s="369"/>
      <c r="I13" s="369"/>
      <c r="J13" s="369"/>
      <c r="K13" s="369"/>
      <c r="L13" s="369"/>
      <c r="M13" s="369"/>
      <c r="N13" s="369"/>
      <c r="O13" s="370"/>
      <c r="P13" s="35" t="s">
        <v>215</v>
      </c>
      <c r="Q13" s="35"/>
      <c r="R13" s="35"/>
      <c r="S13" s="35"/>
      <c r="T13" s="35"/>
      <c r="U13" s="380"/>
      <c r="V13" s="380"/>
      <c r="W13" s="380"/>
      <c r="X13" s="380"/>
      <c r="Y13" s="380"/>
      <c r="Z13" s="380"/>
      <c r="AA13" s="380"/>
      <c r="AB13" s="380"/>
      <c r="AC13" s="380"/>
      <c r="AD13" s="380"/>
      <c r="AE13" s="380"/>
      <c r="AF13" s="380"/>
      <c r="AG13" s="380"/>
      <c r="AH13" s="380"/>
      <c r="AI13" s="380"/>
      <c r="AJ13" s="380"/>
      <c r="AK13" s="380"/>
      <c r="AL13" s="380"/>
      <c r="AM13" s="35" t="s">
        <v>213</v>
      </c>
      <c r="AN13" s="347"/>
      <c r="AO13" s="348"/>
      <c r="AP13" s="348"/>
      <c r="AQ13" s="348"/>
      <c r="AR13" s="348"/>
      <c r="AS13" s="348"/>
      <c r="AT13" s="348"/>
      <c r="AU13" s="348"/>
      <c r="AV13" s="348"/>
      <c r="AW13" s="348"/>
      <c r="AX13" s="348"/>
      <c r="AY13" s="348"/>
      <c r="AZ13" s="348"/>
      <c r="BA13" s="348"/>
      <c r="BB13" s="348"/>
      <c r="BC13" s="348"/>
      <c r="BD13" s="348"/>
      <c r="BE13" s="348"/>
      <c r="BF13" s="349"/>
      <c r="BM13" s="143" t="b">
        <f>AN12="〈入力例〉隣地使用の承諾済、道路使用許可済"</f>
        <v>1</v>
      </c>
    </row>
    <row r="14" spans="1:66" ht="15" customHeight="1">
      <c r="A14" s="312"/>
      <c r="B14" s="313"/>
      <c r="C14" s="313"/>
      <c r="D14" s="313"/>
      <c r="E14" s="314"/>
      <c r="F14" s="365" t="s">
        <v>233</v>
      </c>
      <c r="G14" s="366"/>
      <c r="H14" s="366"/>
      <c r="I14" s="366"/>
      <c r="J14" s="366"/>
      <c r="K14" s="366"/>
      <c r="L14" s="366"/>
      <c r="M14" s="366"/>
      <c r="N14" s="366"/>
      <c r="O14" s="367"/>
      <c r="P14" s="157" t="s">
        <v>271</v>
      </c>
      <c r="Q14" s="155"/>
      <c r="R14" s="155"/>
      <c r="S14" s="155"/>
      <c r="T14" s="155"/>
      <c r="U14" s="263" t="str">
        <f>IF(BH14=TRUE,"☑","□")</f>
        <v>□</v>
      </c>
      <c r="V14" s="381" t="s">
        <v>275</v>
      </c>
      <c r="W14" s="381"/>
      <c r="X14" s="462"/>
      <c r="Y14" s="462"/>
      <c r="Z14" s="462"/>
      <c r="AA14" s="462"/>
      <c r="AB14" s="462"/>
      <c r="AC14" s="462"/>
      <c r="AD14" s="462"/>
      <c r="AE14" s="63" t="s">
        <v>214</v>
      </c>
      <c r="AF14" s="63"/>
      <c r="AG14" s="263" t="str">
        <f>IF(BI14=TRUE,"☑","□")</f>
        <v>□</v>
      </c>
      <c r="AH14" s="63" t="s">
        <v>274</v>
      </c>
      <c r="AI14" s="63"/>
      <c r="AJ14" s="66"/>
      <c r="AK14" s="66"/>
      <c r="AL14" s="66"/>
      <c r="AM14" s="66"/>
      <c r="AN14" s="344" t="s">
        <v>266</v>
      </c>
      <c r="AO14" s="345"/>
      <c r="AP14" s="345"/>
      <c r="AQ14" s="345"/>
      <c r="AR14" s="345"/>
      <c r="AS14" s="345"/>
      <c r="AT14" s="345"/>
      <c r="AU14" s="345"/>
      <c r="AV14" s="345"/>
      <c r="AW14" s="345"/>
      <c r="AX14" s="345"/>
      <c r="AY14" s="345"/>
      <c r="AZ14" s="345"/>
      <c r="BA14" s="345"/>
      <c r="BB14" s="345"/>
      <c r="BC14" s="345"/>
      <c r="BD14" s="345"/>
      <c r="BE14" s="345"/>
      <c r="BF14" s="346"/>
      <c r="BM14" s="139" t="b">
        <f>COUNTIF(BH14:BI14,TRUE)=0</f>
        <v>1</v>
      </c>
      <c r="BN14" s="55" t="str">
        <f>IF(AND(BH14=TRUE,BI14=TRUE),"【入力エラー】「有」と「無」のいずれか一方をチェックしてください。","")</f>
        <v/>
      </c>
    </row>
    <row r="15" spans="1:66" ht="15" customHeight="1">
      <c r="A15" s="312" t="s">
        <v>49</v>
      </c>
      <c r="B15" s="313"/>
      <c r="C15" s="313"/>
      <c r="D15" s="313"/>
      <c r="E15" s="314"/>
      <c r="F15" s="371"/>
      <c r="G15" s="372"/>
      <c r="H15" s="372"/>
      <c r="I15" s="372"/>
      <c r="J15" s="372"/>
      <c r="K15" s="372"/>
      <c r="L15" s="372"/>
      <c r="M15" s="372"/>
      <c r="N15" s="372"/>
      <c r="O15" s="373"/>
      <c r="P15" s="333" t="s">
        <v>335</v>
      </c>
      <c r="Q15" s="334"/>
      <c r="R15" s="334"/>
      <c r="S15" s="334"/>
      <c r="T15" s="334"/>
      <c r="U15" s="334"/>
      <c r="V15" s="334"/>
      <c r="W15" s="334"/>
      <c r="X15" s="334"/>
      <c r="Y15" s="334"/>
      <c r="Z15" s="334"/>
      <c r="AA15" s="334"/>
      <c r="AB15" s="335"/>
      <c r="AC15" s="335"/>
      <c r="AD15" s="335"/>
      <c r="AE15" s="155" t="s">
        <v>230</v>
      </c>
      <c r="AF15" s="155"/>
      <c r="AG15" s="155"/>
      <c r="AH15" s="155"/>
      <c r="AI15" s="155"/>
      <c r="AJ15" s="155"/>
      <c r="AK15" s="155"/>
      <c r="AL15" s="155"/>
      <c r="AM15" s="155"/>
      <c r="AN15" s="350"/>
      <c r="AO15" s="351"/>
      <c r="AP15" s="351"/>
      <c r="AQ15" s="351"/>
      <c r="AR15" s="351"/>
      <c r="AS15" s="351"/>
      <c r="AT15" s="351"/>
      <c r="AU15" s="351"/>
      <c r="AV15" s="351"/>
      <c r="AW15" s="351"/>
      <c r="AX15" s="351"/>
      <c r="AY15" s="351"/>
      <c r="AZ15" s="351"/>
      <c r="BA15" s="351"/>
      <c r="BB15" s="351"/>
      <c r="BC15" s="351"/>
      <c r="BD15" s="351"/>
      <c r="BE15" s="351"/>
      <c r="BF15" s="352"/>
      <c r="BM15" s="141" t="b">
        <f>IF(BH14=TRUE,X14="")</f>
        <v>0</v>
      </c>
    </row>
    <row r="16" spans="1:66" ht="15" customHeight="1">
      <c r="A16" s="312" t="s">
        <v>241</v>
      </c>
      <c r="B16" s="313"/>
      <c r="C16" s="313"/>
      <c r="D16" s="313"/>
      <c r="E16" s="314"/>
      <c r="F16" s="371"/>
      <c r="G16" s="372"/>
      <c r="H16" s="372"/>
      <c r="I16" s="372"/>
      <c r="J16" s="372"/>
      <c r="K16" s="372"/>
      <c r="L16" s="372"/>
      <c r="M16" s="372"/>
      <c r="N16" s="372"/>
      <c r="O16" s="373"/>
      <c r="P16" s="157" t="s">
        <v>272</v>
      </c>
      <c r="Q16" s="155"/>
      <c r="R16" s="155"/>
      <c r="S16" s="155"/>
      <c r="T16" s="155"/>
      <c r="U16" s="264" t="str">
        <f>IF(BH16=TRUE,"☑","□")</f>
        <v>□</v>
      </c>
      <c r="V16" s="63" t="s">
        <v>273</v>
      </c>
      <c r="W16" s="63"/>
      <c r="X16" s="264" t="str">
        <f>IF(BI16=TRUE,"☑","□")</f>
        <v>□</v>
      </c>
      <c r="Y16" s="63" t="s">
        <v>274</v>
      </c>
      <c r="Z16" s="63"/>
      <c r="AA16" s="66"/>
      <c r="AB16" s="66"/>
      <c r="AC16" s="66"/>
      <c r="AD16" s="66"/>
      <c r="AE16" s="66"/>
      <c r="AF16" s="66"/>
      <c r="AG16" s="66"/>
      <c r="AH16" s="66"/>
      <c r="AI16" s="66"/>
      <c r="AJ16" s="66"/>
      <c r="AK16" s="66"/>
      <c r="AL16" s="66"/>
      <c r="AM16" s="66"/>
      <c r="AN16" s="350"/>
      <c r="AO16" s="351"/>
      <c r="AP16" s="351"/>
      <c r="AQ16" s="351"/>
      <c r="AR16" s="351"/>
      <c r="AS16" s="351"/>
      <c r="AT16" s="351"/>
      <c r="AU16" s="351"/>
      <c r="AV16" s="351"/>
      <c r="AW16" s="351"/>
      <c r="AX16" s="351"/>
      <c r="AY16" s="351"/>
      <c r="AZ16" s="351"/>
      <c r="BA16" s="351"/>
      <c r="BB16" s="351"/>
      <c r="BC16" s="351"/>
      <c r="BD16" s="351"/>
      <c r="BE16" s="351"/>
      <c r="BF16" s="352"/>
      <c r="BM16" s="141" t="b">
        <f>AND(AB15="")</f>
        <v>1</v>
      </c>
      <c r="BN16" s="55" t="str">
        <f>IF(AND(BH16=TRUE,BI16=TRUE),"【入力エラー】「有」と「無」のいずれか一方をチェックしてください。","")</f>
        <v/>
      </c>
    </row>
    <row r="17" spans="1:66" ht="15" customHeight="1">
      <c r="A17" s="312" t="s">
        <v>243</v>
      </c>
      <c r="B17" s="313"/>
      <c r="C17" s="313"/>
      <c r="D17" s="313"/>
      <c r="E17" s="314"/>
      <c r="F17" s="368"/>
      <c r="G17" s="369"/>
      <c r="H17" s="369"/>
      <c r="I17" s="369"/>
      <c r="J17" s="369"/>
      <c r="K17" s="369"/>
      <c r="L17" s="369"/>
      <c r="M17" s="369"/>
      <c r="N17" s="369"/>
      <c r="O17" s="370"/>
      <c r="P17" s="35" t="s">
        <v>215</v>
      </c>
      <c r="Q17" s="35"/>
      <c r="R17" s="35"/>
      <c r="S17" s="35"/>
      <c r="T17" s="35"/>
      <c r="U17" s="380"/>
      <c r="V17" s="380"/>
      <c r="W17" s="380"/>
      <c r="X17" s="380"/>
      <c r="Y17" s="380"/>
      <c r="Z17" s="380"/>
      <c r="AA17" s="380"/>
      <c r="AB17" s="380"/>
      <c r="AC17" s="380"/>
      <c r="AD17" s="380"/>
      <c r="AE17" s="380"/>
      <c r="AF17" s="380"/>
      <c r="AG17" s="380"/>
      <c r="AH17" s="380"/>
      <c r="AI17" s="380"/>
      <c r="AJ17" s="380"/>
      <c r="AK17" s="380"/>
      <c r="AL17" s="380"/>
      <c r="AM17" s="35" t="s">
        <v>213</v>
      </c>
      <c r="AN17" s="347"/>
      <c r="AO17" s="348"/>
      <c r="AP17" s="348"/>
      <c r="AQ17" s="348"/>
      <c r="AR17" s="348"/>
      <c r="AS17" s="348"/>
      <c r="AT17" s="348"/>
      <c r="AU17" s="348"/>
      <c r="AV17" s="348"/>
      <c r="AW17" s="348"/>
      <c r="AX17" s="348"/>
      <c r="AY17" s="348"/>
      <c r="AZ17" s="348"/>
      <c r="BA17" s="348"/>
      <c r="BB17" s="348"/>
      <c r="BC17" s="348"/>
      <c r="BD17" s="348"/>
      <c r="BE17" s="348"/>
      <c r="BF17" s="349"/>
      <c r="BM17" s="139" t="b">
        <f>COUNTIF(BH16:BI16,TRUE)=0</f>
        <v>1</v>
      </c>
    </row>
    <row r="18" spans="1:66" ht="15" customHeight="1">
      <c r="A18" s="312" t="s">
        <v>245</v>
      </c>
      <c r="B18" s="313"/>
      <c r="C18" s="313"/>
      <c r="D18" s="313"/>
      <c r="E18" s="314"/>
      <c r="F18" s="327" t="s">
        <v>415</v>
      </c>
      <c r="G18" s="328"/>
      <c r="H18" s="328"/>
      <c r="I18" s="328"/>
      <c r="J18" s="328"/>
      <c r="K18" s="328"/>
      <c r="L18" s="328"/>
      <c r="M18" s="328"/>
      <c r="N18" s="328"/>
      <c r="O18" s="329"/>
      <c r="P18" s="266" t="str">
        <f>IF(BH18=TRUE,"☑","□")</f>
        <v>□</v>
      </c>
      <c r="Q18" s="158" t="s">
        <v>273</v>
      </c>
      <c r="R18" s="158"/>
      <c r="S18" s="74"/>
      <c r="T18" s="74"/>
      <c r="U18" s="74"/>
      <c r="V18" s="74"/>
      <c r="W18" s="74"/>
      <c r="X18" s="74"/>
      <c r="Y18" s="74"/>
      <c r="Z18" s="74"/>
      <c r="AA18" s="74"/>
      <c r="AB18" s="74"/>
      <c r="AC18" s="74"/>
      <c r="AD18" s="74"/>
      <c r="AE18" s="74"/>
      <c r="AF18" s="74"/>
      <c r="AG18" s="74"/>
      <c r="AH18" s="74"/>
      <c r="AI18" s="74"/>
      <c r="AJ18" s="74"/>
      <c r="AK18" s="74"/>
      <c r="AL18" s="74"/>
      <c r="AM18" s="75"/>
      <c r="AN18" s="344" t="s">
        <v>268</v>
      </c>
      <c r="AO18" s="345"/>
      <c r="AP18" s="345"/>
      <c r="AQ18" s="345"/>
      <c r="AR18" s="345"/>
      <c r="AS18" s="345"/>
      <c r="AT18" s="345"/>
      <c r="AU18" s="345"/>
      <c r="AV18" s="345"/>
      <c r="AW18" s="345"/>
      <c r="AX18" s="345"/>
      <c r="AY18" s="345"/>
      <c r="AZ18" s="345"/>
      <c r="BA18" s="345"/>
      <c r="BB18" s="345"/>
      <c r="BC18" s="345"/>
      <c r="BD18" s="345"/>
      <c r="BE18" s="345"/>
      <c r="BF18" s="346"/>
      <c r="BM18" s="143" t="b">
        <f>AN14="〈入力例〉交通整理員の常駐を計画、搬出用に２トントラックを準備"</f>
        <v>1</v>
      </c>
      <c r="BN18" s="55" t="str">
        <f>IF(AND(BH18=TRUE,BI18=TRUE),"【入力エラー】「有」と「無」のいずれか一方をチェックしてください。","")</f>
        <v/>
      </c>
    </row>
    <row r="19" spans="1:66" ht="15" customHeight="1">
      <c r="A19" s="312" t="s">
        <v>247</v>
      </c>
      <c r="B19" s="313"/>
      <c r="C19" s="313"/>
      <c r="D19" s="313"/>
      <c r="E19" s="314"/>
      <c r="F19" s="475" t="s">
        <v>416</v>
      </c>
      <c r="G19" s="476"/>
      <c r="H19" s="476"/>
      <c r="I19" s="476"/>
      <c r="J19" s="476"/>
      <c r="K19" s="476"/>
      <c r="L19" s="476"/>
      <c r="M19" s="476"/>
      <c r="N19" s="476"/>
      <c r="O19" s="477"/>
      <c r="P19" s="66" t="s">
        <v>277</v>
      </c>
      <c r="Q19" s="484"/>
      <c r="R19" s="484"/>
      <c r="S19" s="484"/>
      <c r="T19" s="484"/>
      <c r="U19" s="484"/>
      <c r="V19" s="484"/>
      <c r="W19" s="484"/>
      <c r="X19" s="484"/>
      <c r="Y19" s="484"/>
      <c r="Z19" s="484"/>
      <c r="AA19" s="484"/>
      <c r="AB19" s="484"/>
      <c r="AC19" s="484"/>
      <c r="AD19" s="484"/>
      <c r="AE19" s="484"/>
      <c r="AF19" s="484"/>
      <c r="AG19" s="484"/>
      <c r="AH19" s="484"/>
      <c r="AI19" s="484"/>
      <c r="AJ19" s="484"/>
      <c r="AK19" s="484"/>
      <c r="AL19" s="484"/>
      <c r="AM19" s="81" t="s">
        <v>214</v>
      </c>
      <c r="AN19" s="350"/>
      <c r="AO19" s="351"/>
      <c r="AP19" s="351"/>
      <c r="AQ19" s="351"/>
      <c r="AR19" s="351"/>
      <c r="AS19" s="351"/>
      <c r="AT19" s="351"/>
      <c r="AU19" s="351"/>
      <c r="AV19" s="351"/>
      <c r="AW19" s="351"/>
      <c r="AX19" s="351"/>
      <c r="AY19" s="351"/>
      <c r="AZ19" s="351"/>
      <c r="BA19" s="351"/>
      <c r="BB19" s="351"/>
      <c r="BC19" s="351"/>
      <c r="BD19" s="351"/>
      <c r="BE19" s="351"/>
      <c r="BF19" s="352"/>
      <c r="BM19" s="139" t="b">
        <f>IF(表紙!BH26=TRUE,COUNTIF(BH18:BI18,TRUE)=0,FALSE)</f>
        <v>0</v>
      </c>
    </row>
    <row r="20" spans="1:66" ht="15" customHeight="1">
      <c r="A20" s="312" t="s">
        <v>249</v>
      </c>
      <c r="B20" s="313"/>
      <c r="C20" s="313"/>
      <c r="D20" s="313"/>
      <c r="E20" s="314"/>
      <c r="F20" s="478" t="s">
        <v>414</v>
      </c>
      <c r="G20" s="479"/>
      <c r="H20" s="479"/>
      <c r="I20" s="479"/>
      <c r="J20" s="479"/>
      <c r="K20" s="479"/>
      <c r="L20" s="479"/>
      <c r="M20" s="479"/>
      <c r="N20" s="479"/>
      <c r="O20" s="480"/>
      <c r="P20" s="279" t="str">
        <f>IF(BI18=TRUE,"☑","□")</f>
        <v>□</v>
      </c>
      <c r="Q20" s="63" t="s">
        <v>274</v>
      </c>
      <c r="R20" s="63"/>
      <c r="S20" s="155"/>
      <c r="T20" s="155"/>
      <c r="U20" s="155"/>
      <c r="V20" s="155"/>
      <c r="W20" s="155"/>
      <c r="X20" s="155"/>
      <c r="Y20" s="155"/>
      <c r="Z20" s="155"/>
      <c r="AA20" s="155"/>
      <c r="AB20" s="155"/>
      <c r="AC20" s="155"/>
      <c r="AD20" s="155"/>
      <c r="AE20" s="155"/>
      <c r="AF20" s="155"/>
      <c r="AG20" s="155"/>
      <c r="AH20" s="155"/>
      <c r="AI20" s="155"/>
      <c r="AJ20" s="155"/>
      <c r="AK20" s="155"/>
      <c r="AL20" s="155"/>
      <c r="AM20" s="156"/>
      <c r="AN20" s="350"/>
      <c r="AO20" s="351"/>
      <c r="AP20" s="351"/>
      <c r="AQ20" s="351"/>
      <c r="AR20" s="351"/>
      <c r="AS20" s="351"/>
      <c r="AT20" s="351"/>
      <c r="AU20" s="351"/>
      <c r="AV20" s="351"/>
      <c r="AW20" s="351"/>
      <c r="AX20" s="351"/>
      <c r="AY20" s="351"/>
      <c r="AZ20" s="351"/>
      <c r="BA20" s="351"/>
      <c r="BB20" s="351"/>
      <c r="BC20" s="351"/>
      <c r="BD20" s="351"/>
      <c r="BE20" s="351"/>
      <c r="BF20" s="352"/>
      <c r="BM20" s="141" t="b">
        <f>IF(BH18=TRUE,Q19="")</f>
        <v>0</v>
      </c>
    </row>
    <row r="21" spans="1:66" ht="15" customHeight="1">
      <c r="A21" s="312" t="s">
        <v>250</v>
      </c>
      <c r="B21" s="313"/>
      <c r="C21" s="313"/>
      <c r="D21" s="313"/>
      <c r="E21" s="314"/>
      <c r="F21" s="481"/>
      <c r="G21" s="482"/>
      <c r="H21" s="482"/>
      <c r="I21" s="482"/>
      <c r="J21" s="482"/>
      <c r="K21" s="482"/>
      <c r="L21" s="482"/>
      <c r="M21" s="482"/>
      <c r="N21" s="482"/>
      <c r="O21" s="483"/>
      <c r="P21" s="46"/>
      <c r="Q21" s="35"/>
      <c r="R21" s="35"/>
      <c r="S21" s="35"/>
      <c r="T21" s="35"/>
      <c r="U21" s="35"/>
      <c r="V21" s="35"/>
      <c r="W21" s="35"/>
      <c r="X21" s="35"/>
      <c r="Y21" s="35"/>
      <c r="Z21" s="35"/>
      <c r="AA21" s="35"/>
      <c r="AB21" s="35"/>
      <c r="AC21" s="35"/>
      <c r="AD21" s="35"/>
      <c r="AE21" s="35"/>
      <c r="AF21" s="35"/>
      <c r="AG21" s="35"/>
      <c r="AH21" s="35"/>
      <c r="AI21" s="35"/>
      <c r="AJ21" s="35"/>
      <c r="AK21" s="35"/>
      <c r="AL21" s="35"/>
      <c r="AM21" s="47"/>
      <c r="AN21" s="347"/>
      <c r="AO21" s="348"/>
      <c r="AP21" s="348"/>
      <c r="AQ21" s="348"/>
      <c r="AR21" s="348"/>
      <c r="AS21" s="348"/>
      <c r="AT21" s="348"/>
      <c r="AU21" s="348"/>
      <c r="AV21" s="348"/>
      <c r="AW21" s="348"/>
      <c r="AX21" s="348"/>
      <c r="AY21" s="348"/>
      <c r="AZ21" s="348"/>
      <c r="BA21" s="348"/>
      <c r="BB21" s="348"/>
      <c r="BC21" s="348"/>
      <c r="BD21" s="348"/>
      <c r="BE21" s="348"/>
      <c r="BF21" s="349"/>
      <c r="BM21" s="143" t="b">
        <f>IF(BH18=TRUE,AN18="〈入力例〉飛散防止対策を行う")</f>
        <v>0</v>
      </c>
    </row>
    <row r="22" spans="1:66" ht="15" customHeight="1">
      <c r="A22" s="312" t="s">
        <v>251</v>
      </c>
      <c r="B22" s="313"/>
      <c r="C22" s="313"/>
      <c r="D22" s="313"/>
      <c r="E22" s="314"/>
      <c r="F22" s="463" t="s">
        <v>484</v>
      </c>
      <c r="G22" s="464"/>
      <c r="H22" s="465"/>
      <c r="I22" s="374" t="s">
        <v>235</v>
      </c>
      <c r="J22" s="375"/>
      <c r="K22" s="375"/>
      <c r="L22" s="375"/>
      <c r="M22" s="375"/>
      <c r="N22" s="375"/>
      <c r="O22" s="376"/>
      <c r="P22" s="266" t="str">
        <f>IF(BH22=TRUE,"☑","□")</f>
        <v>□</v>
      </c>
      <c r="Q22" s="158" t="s">
        <v>273</v>
      </c>
      <c r="R22" s="158"/>
      <c r="S22" s="418" t="s">
        <v>279</v>
      </c>
      <c r="T22" s="418"/>
      <c r="U22" s="418"/>
      <c r="V22" s="418"/>
      <c r="W22" s="418"/>
      <c r="X22" s="418"/>
      <c r="Y22" s="418"/>
      <c r="Z22" s="418"/>
      <c r="AA22" s="418"/>
      <c r="AB22" s="418"/>
      <c r="AC22" s="418"/>
      <c r="AD22" s="418"/>
      <c r="AE22" s="418"/>
      <c r="AF22" s="418"/>
      <c r="AG22" s="267" t="str">
        <f>IF(BJ22=TRUE,"☑","□")</f>
        <v>□</v>
      </c>
      <c r="AH22" s="74" t="s">
        <v>273</v>
      </c>
      <c r="AI22" s="74"/>
      <c r="AJ22" s="267" t="str">
        <f>IF(BK22=TRUE,"☑","□")</f>
        <v>□</v>
      </c>
      <c r="AK22" s="74" t="s">
        <v>274</v>
      </c>
      <c r="AL22" s="74"/>
      <c r="AM22" s="74" t="s">
        <v>214</v>
      </c>
      <c r="AN22" s="344" t="s">
        <v>269</v>
      </c>
      <c r="AO22" s="345"/>
      <c r="AP22" s="345"/>
      <c r="AQ22" s="345"/>
      <c r="AR22" s="345"/>
      <c r="AS22" s="345"/>
      <c r="AT22" s="345"/>
      <c r="AU22" s="345"/>
      <c r="AV22" s="345"/>
      <c r="AW22" s="345"/>
      <c r="AX22" s="345"/>
      <c r="AY22" s="345"/>
      <c r="AZ22" s="345"/>
      <c r="BA22" s="345"/>
      <c r="BB22" s="345"/>
      <c r="BC22" s="345"/>
      <c r="BD22" s="345"/>
      <c r="BE22" s="345"/>
      <c r="BF22" s="346"/>
      <c r="BM22" s="139" t="b">
        <f>IF(表紙!BH26=TRUE,COUNTIF(BH22:BI22,TRUE)=0,FALSE)</f>
        <v>0</v>
      </c>
      <c r="BN22" s="55" t="str">
        <f>IF(AND(BJ22=TRUE,BK22=TRUE),"【入力エラー】「有」と「無」のいずれか一方をチェックしてください。","")</f>
        <v/>
      </c>
    </row>
    <row r="23" spans="1:66" ht="15" customHeight="1">
      <c r="A23" s="312" t="s">
        <v>252</v>
      </c>
      <c r="B23" s="313"/>
      <c r="C23" s="313"/>
      <c r="D23" s="313"/>
      <c r="E23" s="314"/>
      <c r="F23" s="412"/>
      <c r="G23" s="413"/>
      <c r="H23" s="414"/>
      <c r="I23" s="412" t="s">
        <v>236</v>
      </c>
      <c r="J23" s="413"/>
      <c r="K23" s="413"/>
      <c r="L23" s="413"/>
      <c r="M23" s="413"/>
      <c r="N23" s="413"/>
      <c r="O23" s="414"/>
      <c r="P23" s="65"/>
      <c r="Q23" s="268" t="str">
        <f>IF(BH23=TRUE,"☑","□")</f>
        <v>□</v>
      </c>
      <c r="R23" s="68" t="s">
        <v>280</v>
      </c>
      <c r="S23" s="68"/>
      <c r="T23" s="66"/>
      <c r="U23" s="155"/>
      <c r="V23" s="155"/>
      <c r="W23" s="155"/>
      <c r="X23" s="155"/>
      <c r="Y23" s="155"/>
      <c r="Z23" s="155"/>
      <c r="AA23" s="155"/>
      <c r="AB23" s="155"/>
      <c r="AC23" s="155"/>
      <c r="AD23" s="155"/>
      <c r="AE23" s="155"/>
      <c r="AF23" s="155"/>
      <c r="AG23" s="155"/>
      <c r="AH23" s="155"/>
      <c r="AI23" s="155"/>
      <c r="AJ23" s="155"/>
      <c r="AK23" s="155"/>
      <c r="AL23" s="155"/>
      <c r="AM23" s="155"/>
      <c r="AN23" s="350"/>
      <c r="AO23" s="351"/>
      <c r="AP23" s="351"/>
      <c r="AQ23" s="351"/>
      <c r="AR23" s="351"/>
      <c r="AS23" s="351"/>
      <c r="AT23" s="351"/>
      <c r="AU23" s="351"/>
      <c r="AV23" s="351"/>
      <c r="AW23" s="351"/>
      <c r="AX23" s="351"/>
      <c r="AY23" s="351"/>
      <c r="AZ23" s="351"/>
      <c r="BA23" s="351"/>
      <c r="BB23" s="351"/>
      <c r="BC23" s="351"/>
      <c r="BD23" s="351"/>
      <c r="BE23" s="351"/>
      <c r="BF23" s="352"/>
      <c r="BM23" s="139" t="b">
        <f>IF(BH22=TRUE,COUNTIF(BJ22:BK22,TRUE)=0)</f>
        <v>0</v>
      </c>
    </row>
    <row r="24" spans="1:66" ht="15" customHeight="1">
      <c r="A24" s="312" t="s">
        <v>253</v>
      </c>
      <c r="B24" s="313"/>
      <c r="C24" s="313"/>
      <c r="D24" s="313"/>
      <c r="E24" s="314"/>
      <c r="F24" s="412"/>
      <c r="G24" s="413"/>
      <c r="H24" s="414"/>
      <c r="I24" s="412"/>
      <c r="J24" s="413"/>
      <c r="K24" s="413"/>
      <c r="L24" s="413"/>
      <c r="M24" s="413"/>
      <c r="N24" s="413"/>
      <c r="O24" s="414"/>
      <c r="P24" s="65"/>
      <c r="Q24" s="268" t="str">
        <f>IF(BH24=TRUE,"☑","□")</f>
        <v>□</v>
      </c>
      <c r="R24" s="68" t="s">
        <v>281</v>
      </c>
      <c r="S24" s="68"/>
      <c r="T24" s="66"/>
      <c r="U24" s="155"/>
      <c r="V24" s="155"/>
      <c r="W24" s="155"/>
      <c r="X24" s="155"/>
      <c r="Y24" s="155"/>
      <c r="Z24" s="155"/>
      <c r="AA24" s="155"/>
      <c r="AB24" s="155"/>
      <c r="AC24" s="155"/>
      <c r="AD24" s="155"/>
      <c r="AE24" s="155"/>
      <c r="AF24" s="155"/>
      <c r="AG24" s="155"/>
      <c r="AH24" s="155"/>
      <c r="AI24" s="155"/>
      <c r="AJ24" s="155"/>
      <c r="AK24" s="155"/>
      <c r="AL24" s="155"/>
      <c r="AM24" s="155"/>
      <c r="AN24" s="350"/>
      <c r="AO24" s="351"/>
      <c r="AP24" s="351"/>
      <c r="AQ24" s="351"/>
      <c r="AR24" s="351"/>
      <c r="AS24" s="351"/>
      <c r="AT24" s="351"/>
      <c r="AU24" s="351"/>
      <c r="AV24" s="351"/>
      <c r="AW24" s="351"/>
      <c r="AX24" s="351"/>
      <c r="AY24" s="351"/>
      <c r="AZ24" s="351"/>
      <c r="BA24" s="351"/>
      <c r="BB24" s="351"/>
      <c r="BC24" s="351"/>
      <c r="BD24" s="351"/>
      <c r="BE24" s="351"/>
      <c r="BF24" s="352"/>
      <c r="BM24" s="139" t="b">
        <f>IF(BH22=TRUE,COUNTIF(BH23:BH26,TRUE)=0)</f>
        <v>0</v>
      </c>
    </row>
    <row r="25" spans="1:66" ht="15" customHeight="1">
      <c r="A25" s="312" t="s">
        <v>254</v>
      </c>
      <c r="B25" s="313"/>
      <c r="C25" s="313"/>
      <c r="D25" s="313"/>
      <c r="E25" s="314"/>
      <c r="F25" s="412"/>
      <c r="G25" s="413"/>
      <c r="H25" s="414"/>
      <c r="I25" s="412"/>
      <c r="J25" s="413"/>
      <c r="K25" s="413"/>
      <c r="L25" s="413"/>
      <c r="M25" s="413"/>
      <c r="N25" s="413"/>
      <c r="O25" s="414"/>
      <c r="P25" s="65"/>
      <c r="Q25" s="268" t="str">
        <f>IF(BH25=TRUE,"☑","□")</f>
        <v>□</v>
      </c>
      <c r="R25" s="68" t="s">
        <v>282</v>
      </c>
      <c r="S25" s="68"/>
      <c r="T25" s="66"/>
      <c r="U25" s="155"/>
      <c r="V25" s="155"/>
      <c r="W25" s="155"/>
      <c r="X25" s="155"/>
      <c r="Y25" s="155"/>
      <c r="Z25" s="155"/>
      <c r="AA25" s="155"/>
      <c r="AB25" s="155"/>
      <c r="AC25" s="155"/>
      <c r="AD25" s="155"/>
      <c r="AE25" s="155"/>
      <c r="AF25" s="155"/>
      <c r="AG25" s="155"/>
      <c r="AH25" s="155"/>
      <c r="AI25" s="155"/>
      <c r="AJ25" s="155"/>
      <c r="AK25" s="155"/>
      <c r="AL25" s="155"/>
      <c r="AM25" s="155"/>
      <c r="AN25" s="350"/>
      <c r="AO25" s="351"/>
      <c r="AP25" s="351"/>
      <c r="AQ25" s="351"/>
      <c r="AR25" s="351"/>
      <c r="AS25" s="351"/>
      <c r="AT25" s="351"/>
      <c r="AU25" s="351"/>
      <c r="AV25" s="351"/>
      <c r="AW25" s="351"/>
      <c r="AX25" s="351"/>
      <c r="AY25" s="351"/>
      <c r="AZ25" s="351"/>
      <c r="BA25" s="351"/>
      <c r="BB25" s="351"/>
      <c r="BC25" s="351"/>
      <c r="BD25" s="351"/>
      <c r="BE25" s="351"/>
      <c r="BF25" s="352"/>
      <c r="BM25" s="145" t="b">
        <f>IF(BH22=TRUE,AN22="〈入力例〉関係法令の届出済、石綿作業主任者を選任済")</f>
        <v>0</v>
      </c>
    </row>
    <row r="26" spans="1:66" ht="15" customHeight="1">
      <c r="A26" s="312" t="s">
        <v>255</v>
      </c>
      <c r="B26" s="313"/>
      <c r="C26" s="313"/>
      <c r="D26" s="313"/>
      <c r="E26" s="314"/>
      <c r="F26" s="412"/>
      <c r="G26" s="413"/>
      <c r="H26" s="414"/>
      <c r="I26" s="412"/>
      <c r="J26" s="413"/>
      <c r="K26" s="413"/>
      <c r="L26" s="413"/>
      <c r="M26" s="413"/>
      <c r="N26" s="413"/>
      <c r="O26" s="414"/>
      <c r="P26" s="65"/>
      <c r="Q26" s="268" t="str">
        <f>IF(BH26=TRUE,"☑","□")</f>
        <v>□</v>
      </c>
      <c r="R26" s="68" t="s">
        <v>283</v>
      </c>
      <c r="S26" s="68"/>
      <c r="T26" s="66"/>
      <c r="U26" s="155"/>
      <c r="V26" s="155"/>
      <c r="W26" s="155"/>
      <c r="X26" s="155"/>
      <c r="Y26" s="155"/>
      <c r="Z26" s="155"/>
      <c r="AA26" s="155"/>
      <c r="AB26" s="155"/>
      <c r="AC26" s="155"/>
      <c r="AD26" s="155"/>
      <c r="AE26" s="155"/>
      <c r="AF26" s="155"/>
      <c r="AG26" s="155"/>
      <c r="AH26" s="155"/>
      <c r="AI26" s="155"/>
      <c r="AJ26" s="155"/>
      <c r="AK26" s="155"/>
      <c r="AL26" s="155"/>
      <c r="AM26" s="155"/>
      <c r="AN26" s="350"/>
      <c r="AO26" s="351"/>
      <c r="AP26" s="351"/>
      <c r="AQ26" s="351"/>
      <c r="AR26" s="351"/>
      <c r="AS26" s="351"/>
      <c r="AT26" s="351"/>
      <c r="AU26" s="351"/>
      <c r="AV26" s="351"/>
      <c r="AW26" s="351"/>
      <c r="AX26" s="351"/>
      <c r="AY26" s="351"/>
      <c r="AZ26" s="351"/>
      <c r="BA26" s="351"/>
      <c r="BB26" s="351"/>
      <c r="BC26" s="351"/>
      <c r="BD26" s="351"/>
      <c r="BE26" s="351"/>
      <c r="BF26" s="352"/>
      <c r="BM26" s="145"/>
    </row>
    <row r="27" spans="1:66" ht="15" customHeight="1">
      <c r="A27" s="312"/>
      <c r="B27" s="313"/>
      <c r="C27" s="313"/>
      <c r="D27" s="313"/>
      <c r="E27" s="314"/>
      <c r="F27" s="412"/>
      <c r="G27" s="413"/>
      <c r="H27" s="414"/>
      <c r="I27" s="415"/>
      <c r="J27" s="416"/>
      <c r="K27" s="416"/>
      <c r="L27" s="416"/>
      <c r="M27" s="416"/>
      <c r="N27" s="416"/>
      <c r="O27" s="417"/>
      <c r="P27" s="265" t="str">
        <f>IF(BI22=TRUE,"☑","□")</f>
        <v>□</v>
      </c>
      <c r="Q27" s="33" t="s">
        <v>274</v>
      </c>
      <c r="R27" s="33"/>
      <c r="S27" s="67"/>
      <c r="T27" s="67"/>
      <c r="U27" s="35"/>
      <c r="V27" s="35"/>
      <c r="W27" s="35"/>
      <c r="X27" s="35"/>
      <c r="Y27" s="35"/>
      <c r="Z27" s="35"/>
      <c r="AA27" s="35"/>
      <c r="AB27" s="35"/>
      <c r="AC27" s="35"/>
      <c r="AD27" s="35"/>
      <c r="AE27" s="35"/>
      <c r="AF27" s="35"/>
      <c r="AG27" s="35"/>
      <c r="AH27" s="35"/>
      <c r="AI27" s="35"/>
      <c r="AJ27" s="35"/>
      <c r="AK27" s="35"/>
      <c r="AL27" s="35"/>
      <c r="AM27" s="35"/>
      <c r="AN27" s="347"/>
      <c r="AO27" s="348"/>
      <c r="AP27" s="348"/>
      <c r="AQ27" s="348"/>
      <c r="AR27" s="348"/>
      <c r="AS27" s="348"/>
      <c r="AT27" s="348"/>
      <c r="AU27" s="348"/>
      <c r="AV27" s="348"/>
      <c r="AW27" s="348"/>
      <c r="AX27" s="348"/>
      <c r="AY27" s="348"/>
      <c r="AZ27" s="348"/>
      <c r="BA27" s="348"/>
      <c r="BB27" s="348"/>
      <c r="BC27" s="348"/>
      <c r="BD27" s="348"/>
      <c r="BE27" s="348"/>
      <c r="BF27" s="349"/>
      <c r="BM27" s="143"/>
      <c r="BN27" s="55" t="str">
        <f>IF(AND(BH22=TRUE,BI22=TRUE),"【入力エラー】「有」と「無」のいずれか一方をチェックしてください。","")</f>
        <v/>
      </c>
    </row>
    <row r="28" spans="1:66" ht="15" customHeight="1">
      <c r="A28" s="312"/>
      <c r="B28" s="313"/>
      <c r="C28" s="313"/>
      <c r="D28" s="313"/>
      <c r="E28" s="314"/>
      <c r="F28" s="412"/>
      <c r="G28" s="413"/>
      <c r="H28" s="414"/>
      <c r="I28" s="327" t="s">
        <v>238</v>
      </c>
      <c r="J28" s="328"/>
      <c r="K28" s="328"/>
      <c r="L28" s="328"/>
      <c r="M28" s="328"/>
      <c r="N28" s="328"/>
      <c r="O28" s="329"/>
      <c r="P28" s="264" t="str">
        <f>IF(BH28=TRUE,"☑","□")</f>
        <v>□</v>
      </c>
      <c r="Q28" s="63" t="s">
        <v>273</v>
      </c>
      <c r="R28" s="158"/>
      <c r="S28" s="353" t="s">
        <v>284</v>
      </c>
      <c r="T28" s="353"/>
      <c r="U28" s="353"/>
      <c r="V28" s="353"/>
      <c r="W28" s="353"/>
      <c r="X28" s="353"/>
      <c r="Y28" s="353"/>
      <c r="Z28" s="353"/>
      <c r="AA28" s="353"/>
      <c r="AB28" s="353"/>
      <c r="AC28" s="353"/>
      <c r="AD28" s="353"/>
      <c r="AE28" s="353"/>
      <c r="AF28" s="353"/>
      <c r="AG28" s="353"/>
      <c r="AH28" s="353"/>
      <c r="AI28" s="353"/>
      <c r="AJ28" s="353"/>
      <c r="AK28" s="353"/>
      <c r="AL28" s="353"/>
      <c r="AM28" s="354"/>
      <c r="AN28" s="344" t="s">
        <v>270</v>
      </c>
      <c r="AO28" s="345"/>
      <c r="AP28" s="345"/>
      <c r="AQ28" s="345"/>
      <c r="AR28" s="345"/>
      <c r="AS28" s="345"/>
      <c r="AT28" s="345"/>
      <c r="AU28" s="345"/>
      <c r="AV28" s="345"/>
      <c r="AW28" s="345"/>
      <c r="AX28" s="345"/>
      <c r="AY28" s="345"/>
      <c r="AZ28" s="345"/>
      <c r="BA28" s="345"/>
      <c r="BB28" s="345"/>
      <c r="BC28" s="345"/>
      <c r="BD28" s="345"/>
      <c r="BE28" s="345"/>
      <c r="BF28" s="346"/>
      <c r="BM28" s="139" t="b">
        <f>IF(表紙!BH26=TRUE,COUNTIF(BH28:BI28,TRUE)=0,FALSE)</f>
        <v>0</v>
      </c>
      <c r="BN28" s="55" t="str">
        <f>IF(AND(BH28=TRUE,BI28=TRUE),"【入力エラー】「有」と「無」のいずれか一方をチェックしてください。","")</f>
        <v/>
      </c>
    </row>
    <row r="29" spans="1:66" ht="15" customHeight="1">
      <c r="A29" s="312"/>
      <c r="B29" s="313"/>
      <c r="C29" s="313"/>
      <c r="D29" s="313"/>
      <c r="E29" s="314"/>
      <c r="F29" s="412"/>
      <c r="G29" s="413"/>
      <c r="H29" s="414"/>
      <c r="I29" s="359" t="s">
        <v>240</v>
      </c>
      <c r="J29" s="360"/>
      <c r="K29" s="360"/>
      <c r="L29" s="360"/>
      <c r="M29" s="360"/>
      <c r="N29" s="360"/>
      <c r="O29" s="361"/>
      <c r="P29" s="157"/>
      <c r="Q29" s="334" t="s">
        <v>285</v>
      </c>
      <c r="R29" s="334"/>
      <c r="S29" s="334"/>
      <c r="T29" s="334"/>
      <c r="U29" s="334"/>
      <c r="V29" s="334"/>
      <c r="W29" s="334"/>
      <c r="X29" s="334"/>
      <c r="Y29" s="334"/>
      <c r="Z29" s="334"/>
      <c r="AA29" s="334"/>
      <c r="AB29" s="334"/>
      <c r="AC29" s="334"/>
      <c r="AD29" s="334"/>
      <c r="AE29" s="334"/>
      <c r="AF29" s="334"/>
      <c r="AG29" s="334"/>
      <c r="AH29" s="334"/>
      <c r="AI29" s="334"/>
      <c r="AJ29" s="334"/>
      <c r="AK29" s="334"/>
      <c r="AL29" s="334"/>
      <c r="AM29" s="355"/>
      <c r="AN29" s="350"/>
      <c r="AO29" s="351"/>
      <c r="AP29" s="351"/>
      <c r="AQ29" s="351"/>
      <c r="AR29" s="351"/>
      <c r="AS29" s="351"/>
      <c r="AT29" s="351"/>
      <c r="AU29" s="351"/>
      <c r="AV29" s="351"/>
      <c r="AW29" s="351"/>
      <c r="AX29" s="351"/>
      <c r="AY29" s="351"/>
      <c r="AZ29" s="351"/>
      <c r="BA29" s="351"/>
      <c r="BB29" s="351"/>
      <c r="BC29" s="351"/>
      <c r="BD29" s="351"/>
      <c r="BE29" s="351"/>
      <c r="BF29" s="352"/>
      <c r="BM29" s="145" t="b">
        <f>IF(BH28=TRUE,AN28="〈入力例〉フロン類回収済")</f>
        <v>0</v>
      </c>
    </row>
    <row r="30" spans="1:66" ht="15" customHeight="1">
      <c r="A30" s="312"/>
      <c r="B30" s="313"/>
      <c r="C30" s="313"/>
      <c r="D30" s="313"/>
      <c r="E30" s="314"/>
      <c r="F30" s="415"/>
      <c r="G30" s="416"/>
      <c r="H30" s="417"/>
      <c r="I30" s="362" t="s">
        <v>239</v>
      </c>
      <c r="J30" s="363"/>
      <c r="K30" s="363"/>
      <c r="L30" s="363"/>
      <c r="M30" s="363"/>
      <c r="N30" s="363"/>
      <c r="O30" s="364"/>
      <c r="P30" s="265" t="str">
        <f>IF(BI28=TRUE,"☑","□")</f>
        <v>□</v>
      </c>
      <c r="Q30" s="33" t="s">
        <v>274</v>
      </c>
      <c r="R30" s="33"/>
      <c r="S30" s="67"/>
      <c r="T30" s="67"/>
      <c r="U30" s="67"/>
      <c r="V30" s="67"/>
      <c r="W30" s="67"/>
      <c r="X30" s="67"/>
      <c r="Y30" s="67"/>
      <c r="Z30" s="67"/>
      <c r="AA30" s="67"/>
      <c r="AB30" s="67"/>
      <c r="AC30" s="67"/>
      <c r="AD30" s="67"/>
      <c r="AE30" s="67"/>
      <c r="AF30" s="67"/>
      <c r="AG30" s="67"/>
      <c r="AH30" s="67"/>
      <c r="AI30" s="67"/>
      <c r="AJ30" s="67"/>
      <c r="AK30" s="67"/>
      <c r="AL30" s="67"/>
      <c r="AM30" s="67"/>
      <c r="AN30" s="347"/>
      <c r="AO30" s="348"/>
      <c r="AP30" s="348"/>
      <c r="AQ30" s="348"/>
      <c r="AR30" s="348"/>
      <c r="AS30" s="348"/>
      <c r="AT30" s="348"/>
      <c r="AU30" s="348"/>
      <c r="AV30" s="348"/>
      <c r="AW30" s="348"/>
      <c r="AX30" s="348"/>
      <c r="AY30" s="348"/>
      <c r="AZ30" s="348"/>
      <c r="BA30" s="348"/>
      <c r="BB30" s="348"/>
      <c r="BC30" s="348"/>
      <c r="BD30" s="348"/>
      <c r="BE30" s="348"/>
      <c r="BF30" s="349"/>
      <c r="BM30" s="143"/>
    </row>
    <row r="31" spans="1:66" ht="15" customHeight="1">
      <c r="A31" s="336"/>
      <c r="B31" s="337"/>
      <c r="C31" s="337"/>
      <c r="D31" s="337"/>
      <c r="E31" s="338"/>
      <c r="F31" s="356" t="s">
        <v>210</v>
      </c>
      <c r="G31" s="357"/>
      <c r="H31" s="357"/>
      <c r="I31" s="357"/>
      <c r="J31" s="357"/>
      <c r="K31" s="357"/>
      <c r="L31" s="357"/>
      <c r="M31" s="357"/>
      <c r="N31" s="357"/>
      <c r="O31" s="358"/>
      <c r="P31" s="400"/>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2"/>
      <c r="AN31" s="400"/>
      <c r="AO31" s="401"/>
      <c r="AP31" s="401"/>
      <c r="AQ31" s="401"/>
      <c r="AR31" s="401"/>
      <c r="AS31" s="401"/>
      <c r="AT31" s="401"/>
      <c r="AU31" s="401"/>
      <c r="AV31" s="401"/>
      <c r="AW31" s="401"/>
      <c r="AX31" s="401"/>
      <c r="AY31" s="401"/>
      <c r="AZ31" s="401"/>
      <c r="BA31" s="401"/>
      <c r="BB31" s="401"/>
      <c r="BC31" s="401"/>
      <c r="BD31" s="401"/>
      <c r="BE31" s="401"/>
      <c r="BF31" s="402"/>
    </row>
    <row r="32" spans="1:66" ht="15" customHeight="1">
      <c r="A32" s="429" t="s">
        <v>425</v>
      </c>
      <c r="B32" s="430"/>
      <c r="C32" s="422" t="s">
        <v>298</v>
      </c>
      <c r="D32" s="423"/>
      <c r="E32" s="423"/>
      <c r="F32" s="423"/>
      <c r="G32" s="423"/>
      <c r="H32" s="423"/>
      <c r="I32" s="423"/>
      <c r="J32" s="423"/>
      <c r="K32" s="423"/>
      <c r="L32" s="423"/>
      <c r="M32" s="423"/>
      <c r="N32" s="423"/>
      <c r="O32" s="423"/>
      <c r="P32" s="423"/>
      <c r="Q32" s="423"/>
      <c r="R32" s="423"/>
      <c r="S32" s="423"/>
      <c r="T32" s="423"/>
      <c r="U32" s="423"/>
      <c r="V32" s="423"/>
      <c r="W32" s="424"/>
      <c r="X32" s="422" t="s">
        <v>299</v>
      </c>
      <c r="Y32" s="423"/>
      <c r="Z32" s="423"/>
      <c r="AA32" s="423"/>
      <c r="AB32" s="423"/>
      <c r="AC32" s="423"/>
      <c r="AD32" s="423"/>
      <c r="AE32" s="423"/>
      <c r="AF32" s="423"/>
      <c r="AG32" s="423"/>
      <c r="AH32" s="423"/>
      <c r="AI32" s="423"/>
      <c r="AJ32" s="423"/>
      <c r="AK32" s="423"/>
      <c r="AL32" s="423"/>
      <c r="AM32" s="423"/>
      <c r="AN32" s="423"/>
      <c r="AO32" s="423"/>
      <c r="AP32" s="423"/>
      <c r="AQ32" s="423"/>
      <c r="AR32" s="423"/>
      <c r="AS32" s="423"/>
      <c r="AT32" s="423"/>
      <c r="AU32" s="423"/>
      <c r="AV32" s="423"/>
      <c r="AW32" s="423"/>
      <c r="AX32" s="423"/>
      <c r="AY32" s="423"/>
      <c r="AZ32" s="423"/>
      <c r="BA32" s="423"/>
      <c r="BB32" s="423"/>
      <c r="BC32" s="423"/>
      <c r="BD32" s="423"/>
      <c r="BE32" s="423"/>
      <c r="BF32" s="424"/>
    </row>
    <row r="33" spans="1:66" ht="15" customHeight="1">
      <c r="A33" s="431"/>
      <c r="B33" s="432"/>
      <c r="C33" s="157" t="s">
        <v>417</v>
      </c>
      <c r="D33" s="155"/>
      <c r="E33" s="155"/>
      <c r="F33" s="155"/>
      <c r="G33" s="155"/>
      <c r="H33" s="155"/>
      <c r="I33" s="155"/>
      <c r="J33" s="155"/>
      <c r="K33" s="155"/>
      <c r="L33" s="155"/>
      <c r="M33" s="155"/>
      <c r="N33" s="155"/>
      <c r="O33" s="155"/>
      <c r="P33" s="155"/>
      <c r="Q33" s="155"/>
      <c r="R33" s="155"/>
      <c r="S33" s="155"/>
      <c r="T33" s="155"/>
      <c r="U33" s="155"/>
      <c r="V33" s="155"/>
      <c r="W33" s="156"/>
      <c r="X33" s="170" t="s">
        <v>426</v>
      </c>
      <c r="Y33" s="167"/>
      <c r="Z33" s="167"/>
      <c r="AA33" s="167"/>
      <c r="AB33" s="167"/>
      <c r="AC33" s="171"/>
      <c r="AD33" s="167"/>
      <c r="AE33" s="167"/>
      <c r="AF33" s="167"/>
      <c r="AG33" s="167"/>
      <c r="AH33" s="280" t="str">
        <f>IF(BH33=TRUE,"☑","□")</f>
        <v>□</v>
      </c>
      <c r="AI33" s="189" t="s">
        <v>273</v>
      </c>
      <c r="AJ33" s="189"/>
      <c r="AK33" s="189"/>
      <c r="AL33" s="280" t="str">
        <f>IF(BI33=TRUE,"☑","□")</f>
        <v>□</v>
      </c>
      <c r="AM33" s="189" t="s">
        <v>274</v>
      </c>
      <c r="AN33" s="189"/>
      <c r="AO33" s="167"/>
      <c r="AP33" s="167"/>
      <c r="AQ33" s="167"/>
      <c r="AR33" s="167"/>
      <c r="AS33" s="167"/>
      <c r="AT33" s="167"/>
      <c r="AU33" s="167"/>
      <c r="AV33" s="167"/>
      <c r="AW33" s="167"/>
      <c r="AX33" s="167"/>
      <c r="AY33" s="167"/>
      <c r="AZ33" s="167"/>
      <c r="BA33" s="167"/>
      <c r="BB33" s="167"/>
      <c r="BC33" s="167"/>
      <c r="BD33" s="167"/>
      <c r="BE33" s="167"/>
      <c r="BF33" s="168"/>
      <c r="BM33" s="140" t="b">
        <f>COUNTIF(BH33:BI33,TRUE)=0</f>
        <v>1</v>
      </c>
      <c r="BN33" s="55"/>
    </row>
    <row r="34" spans="1:66" ht="15" customHeight="1">
      <c r="A34" s="431"/>
      <c r="B34" s="432"/>
      <c r="C34" s="157"/>
      <c r="D34" s="155"/>
      <c r="E34" s="155"/>
      <c r="F34" s="155"/>
      <c r="G34" s="155"/>
      <c r="H34" s="155"/>
      <c r="I34" s="155"/>
      <c r="J34" s="155"/>
      <c r="K34" s="155"/>
      <c r="L34" s="155"/>
      <c r="M34" s="155"/>
      <c r="N34" s="155"/>
      <c r="O34" s="155"/>
      <c r="P34" s="155"/>
      <c r="Q34" s="155"/>
      <c r="R34" s="155"/>
      <c r="S34" s="155"/>
      <c r="T34" s="155"/>
      <c r="U34" s="155"/>
      <c r="V34" s="155"/>
      <c r="W34" s="156"/>
      <c r="X34" s="172"/>
      <c r="Y34" s="173"/>
      <c r="Z34" s="173"/>
      <c r="AA34" s="173"/>
      <c r="AB34" s="173"/>
      <c r="AC34" s="173"/>
      <c r="AD34" s="173"/>
      <c r="AE34" s="173"/>
      <c r="AF34" s="173"/>
      <c r="AG34" s="173"/>
      <c r="AH34" s="173"/>
      <c r="AI34" s="173"/>
      <c r="AJ34" s="173"/>
      <c r="AK34" s="173"/>
      <c r="AL34" s="173"/>
      <c r="AM34" s="173"/>
      <c r="AN34" s="173"/>
      <c r="AO34" s="173"/>
      <c r="AP34" s="173"/>
      <c r="AQ34" s="173"/>
      <c r="AR34" s="180"/>
      <c r="AS34" s="180"/>
      <c r="AT34" s="180"/>
      <c r="AU34" s="180"/>
      <c r="AV34" s="180"/>
      <c r="AW34" s="180"/>
      <c r="AX34" s="180"/>
      <c r="AY34" s="180"/>
      <c r="AZ34" s="180"/>
      <c r="BA34" s="180"/>
      <c r="BB34" s="180"/>
      <c r="BC34" s="180"/>
      <c r="BD34" s="180"/>
      <c r="BE34" s="180"/>
      <c r="BF34" s="181"/>
      <c r="BM34" s="143"/>
      <c r="BN34" s="55" t="str">
        <f>IF(AND(BH33=TRUE,BI33=TRUE),"【入力エラー】「有」と「無」のいずれか一方をチェックしてください。","")</f>
        <v/>
      </c>
    </row>
    <row r="35" spans="1:66" ht="15" customHeight="1">
      <c r="A35" s="431"/>
      <c r="B35" s="432"/>
      <c r="C35" s="43" t="s">
        <v>418</v>
      </c>
      <c r="D35" s="74"/>
      <c r="E35" s="74"/>
      <c r="F35" s="74"/>
      <c r="G35" s="74"/>
      <c r="H35" s="74"/>
      <c r="I35" s="74"/>
      <c r="J35" s="74"/>
      <c r="K35" s="74"/>
      <c r="L35" s="74"/>
      <c r="M35" s="74"/>
      <c r="N35" s="74"/>
      <c r="O35" s="74"/>
      <c r="P35" s="74"/>
      <c r="Q35" s="74"/>
      <c r="R35" s="74"/>
      <c r="S35" s="74"/>
      <c r="T35" s="74"/>
      <c r="U35" s="74"/>
      <c r="V35" s="74"/>
      <c r="W35" s="75"/>
      <c r="X35" s="170" t="s">
        <v>427</v>
      </c>
      <c r="Y35" s="171"/>
      <c r="Z35" s="171"/>
      <c r="AA35" s="171"/>
      <c r="AB35" s="171"/>
      <c r="AC35" s="171"/>
      <c r="AD35" s="171"/>
      <c r="AE35" s="171"/>
      <c r="AF35" s="171"/>
      <c r="AG35" s="171"/>
      <c r="AH35" s="171"/>
      <c r="AI35" s="171"/>
      <c r="AJ35" s="171"/>
      <c r="AK35" s="171"/>
      <c r="AL35" s="171"/>
      <c r="AM35" s="280" t="str">
        <f>IF(BH35=TRUE,"☑","□")</f>
        <v>□</v>
      </c>
      <c r="AN35" s="189" t="s">
        <v>273</v>
      </c>
      <c r="AO35" s="189"/>
      <c r="AP35" s="189"/>
      <c r="AQ35" s="280" t="str">
        <f>IF(BI35=TRUE,"☑","□")</f>
        <v>□</v>
      </c>
      <c r="AR35" s="189" t="s">
        <v>274</v>
      </c>
      <c r="AS35" s="189"/>
      <c r="AT35" s="167"/>
      <c r="AU35" s="167"/>
      <c r="AV35" s="167"/>
      <c r="AW35" s="167"/>
      <c r="AX35" s="167"/>
      <c r="AY35" s="167"/>
      <c r="AZ35" s="167"/>
      <c r="BA35" s="167"/>
      <c r="BB35" s="167"/>
      <c r="BC35" s="167"/>
      <c r="BD35" s="167"/>
      <c r="BE35" s="167"/>
      <c r="BF35" s="168"/>
      <c r="BM35" s="144" t="b">
        <f>COUNTIF(BH35:BI35,TRUE)=0</f>
        <v>1</v>
      </c>
    </row>
    <row r="36" spans="1:66" ht="15" customHeight="1">
      <c r="A36" s="431"/>
      <c r="B36" s="432"/>
      <c r="C36" s="46"/>
      <c r="D36" s="35"/>
      <c r="E36" s="35"/>
      <c r="F36" s="35"/>
      <c r="G36" s="35"/>
      <c r="H36" s="35"/>
      <c r="I36" s="35"/>
      <c r="J36" s="35"/>
      <c r="K36" s="35"/>
      <c r="L36" s="35"/>
      <c r="M36" s="35"/>
      <c r="N36" s="35"/>
      <c r="O36" s="35"/>
      <c r="P36" s="35"/>
      <c r="Q36" s="35"/>
      <c r="R36" s="35"/>
      <c r="S36" s="35"/>
      <c r="T36" s="35"/>
      <c r="U36" s="155"/>
      <c r="V36" s="155"/>
      <c r="W36" s="156"/>
      <c r="X36" s="46"/>
      <c r="Y36" s="35"/>
      <c r="Z36" s="35"/>
      <c r="AA36" s="35"/>
      <c r="AB36" s="35"/>
      <c r="AC36" s="35"/>
      <c r="AD36" s="35"/>
      <c r="AE36" s="35"/>
      <c r="AF36" s="35"/>
      <c r="AG36" s="35"/>
      <c r="AH36" s="35"/>
      <c r="AI36" s="35"/>
      <c r="AJ36" s="35"/>
      <c r="AK36" s="35"/>
      <c r="AL36" s="35"/>
      <c r="AM36" s="35"/>
      <c r="AN36" s="35"/>
      <c r="AO36" s="35"/>
      <c r="AP36" s="35"/>
      <c r="AQ36" s="35"/>
      <c r="AR36" s="182"/>
      <c r="AS36" s="182"/>
      <c r="AT36" s="182"/>
      <c r="AU36" s="182"/>
      <c r="AV36" s="182"/>
      <c r="AW36" s="182"/>
      <c r="AX36" s="182"/>
      <c r="AY36" s="182"/>
      <c r="AZ36" s="182"/>
      <c r="BA36" s="182"/>
      <c r="BB36" s="182"/>
      <c r="BC36" s="182"/>
      <c r="BD36" s="182"/>
      <c r="BE36" s="182"/>
      <c r="BF36" s="183"/>
      <c r="BM36" s="145"/>
      <c r="BN36" s="55" t="str">
        <f>IF(AND(BH35=TRUE,BI35=TRUE),"【入力エラー】「有」と「無」のいずれか一方をチェックしてください。","")</f>
        <v/>
      </c>
    </row>
    <row r="37" spans="1:66" ht="15" customHeight="1">
      <c r="A37" s="431"/>
      <c r="B37" s="432"/>
      <c r="C37" s="43" t="s">
        <v>419</v>
      </c>
      <c r="D37" s="74"/>
      <c r="E37" s="74"/>
      <c r="F37" s="74"/>
      <c r="G37" s="74"/>
      <c r="H37" s="74"/>
      <c r="I37" s="74"/>
      <c r="J37" s="74"/>
      <c r="K37" s="74"/>
      <c r="L37" s="74"/>
      <c r="M37" s="74"/>
      <c r="N37" s="74"/>
      <c r="O37" s="74"/>
      <c r="P37" s="74"/>
      <c r="Q37" s="74"/>
      <c r="R37" s="74"/>
      <c r="S37" s="74"/>
      <c r="T37" s="74"/>
      <c r="U37" s="74"/>
      <c r="V37" s="74"/>
      <c r="W37" s="75"/>
      <c r="X37" s="177" t="s">
        <v>428</v>
      </c>
      <c r="Y37" s="178"/>
      <c r="Z37" s="178"/>
      <c r="AA37" s="178"/>
      <c r="AB37" s="178"/>
      <c r="AC37" s="178"/>
      <c r="AD37" s="178"/>
      <c r="AE37" s="178"/>
      <c r="AF37" s="178"/>
      <c r="AG37" s="178"/>
      <c r="AH37" s="178"/>
      <c r="AI37" s="178"/>
      <c r="AJ37" s="178"/>
      <c r="AK37" s="178"/>
      <c r="AL37" s="178"/>
      <c r="AM37" s="178"/>
      <c r="AN37" s="178"/>
      <c r="AO37" s="178"/>
      <c r="AP37" s="270" t="str">
        <f>IF(BH37=TRUE,"☑","□")</f>
        <v>□</v>
      </c>
      <c r="AQ37" s="87" t="s">
        <v>273</v>
      </c>
      <c r="AR37" s="87"/>
      <c r="AS37" s="87"/>
      <c r="AT37" s="270" t="str">
        <f>IF(BI37=TRUE,"☑","□")</f>
        <v>□</v>
      </c>
      <c r="AU37" s="87" t="s">
        <v>274</v>
      </c>
      <c r="AV37" s="87"/>
      <c r="AW37" s="169"/>
      <c r="AX37" s="169"/>
      <c r="AY37" s="169"/>
      <c r="AZ37" s="169"/>
      <c r="BA37" s="169"/>
      <c r="BB37" s="169"/>
      <c r="BC37" s="169"/>
      <c r="BD37" s="169"/>
      <c r="BE37" s="169"/>
      <c r="BF37" s="176"/>
      <c r="BM37" s="140" t="b">
        <f>COUNTIF(BH37:BI37,TRUE)=0</f>
        <v>1</v>
      </c>
      <c r="BN37" s="55"/>
    </row>
    <row r="38" spans="1:66" ht="15" customHeight="1">
      <c r="A38" s="431"/>
      <c r="B38" s="432"/>
      <c r="C38" s="157"/>
      <c r="D38" s="155"/>
      <c r="E38" s="155"/>
      <c r="F38" s="155"/>
      <c r="G38" s="155"/>
      <c r="H38" s="155"/>
      <c r="I38" s="155"/>
      <c r="J38" s="155"/>
      <c r="K38" s="155"/>
      <c r="L38" s="155"/>
      <c r="M38" s="155"/>
      <c r="N38" s="155"/>
      <c r="O38" s="155"/>
      <c r="P38" s="155"/>
      <c r="Q38" s="155"/>
      <c r="R38" s="155"/>
      <c r="S38" s="155"/>
      <c r="T38" s="155"/>
      <c r="U38" s="155"/>
      <c r="V38" s="155"/>
      <c r="W38" s="156"/>
      <c r="X38" s="172"/>
      <c r="Y38" s="173"/>
      <c r="Z38" s="173"/>
      <c r="AA38" s="173"/>
      <c r="AB38" s="173"/>
      <c r="AC38" s="173"/>
      <c r="AD38" s="173"/>
      <c r="AE38" s="173"/>
      <c r="AF38" s="173"/>
      <c r="AG38" s="173"/>
      <c r="AH38" s="173"/>
      <c r="AI38" s="173"/>
      <c r="AJ38" s="173"/>
      <c r="AK38" s="173"/>
      <c r="AL38" s="173"/>
      <c r="AM38" s="173"/>
      <c r="AN38" s="173"/>
      <c r="AO38" s="173"/>
      <c r="AP38" s="173"/>
      <c r="AQ38" s="173"/>
      <c r="AR38" s="180"/>
      <c r="AS38" s="180"/>
      <c r="AT38" s="180"/>
      <c r="AU38" s="180"/>
      <c r="AV38" s="180"/>
      <c r="AW38" s="180"/>
      <c r="AX38" s="180"/>
      <c r="AY38" s="180"/>
      <c r="AZ38" s="180"/>
      <c r="BA38" s="180"/>
      <c r="BB38" s="180"/>
      <c r="BC38" s="180"/>
      <c r="BD38" s="180"/>
      <c r="BE38" s="180"/>
      <c r="BF38" s="181"/>
      <c r="BM38" s="143"/>
      <c r="BN38" s="55" t="str">
        <f>IF(AND(BH37=TRUE,BI37=TRUE),"【入力エラー】「有」と「無」のいずれか一方をチェックしてください。","")</f>
        <v/>
      </c>
    </row>
    <row r="39" spans="1:66" ht="15" customHeight="1">
      <c r="A39" s="431"/>
      <c r="B39" s="432"/>
      <c r="C39" s="43" t="s">
        <v>424</v>
      </c>
      <c r="D39" s="74"/>
      <c r="E39" s="74"/>
      <c r="F39" s="74"/>
      <c r="G39" s="74"/>
      <c r="H39" s="74"/>
      <c r="I39" s="74"/>
      <c r="J39" s="74"/>
      <c r="K39" s="74"/>
      <c r="L39" s="74"/>
      <c r="M39" s="74"/>
      <c r="N39" s="74"/>
      <c r="O39" s="74"/>
      <c r="P39" s="74"/>
      <c r="Q39" s="74"/>
      <c r="R39" s="74"/>
      <c r="S39" s="74"/>
      <c r="T39" s="74"/>
      <c r="U39" s="151"/>
      <c r="V39" s="151"/>
      <c r="W39" s="152"/>
      <c r="X39" s="170" t="s">
        <v>429</v>
      </c>
      <c r="Y39" s="171"/>
      <c r="Z39" s="171"/>
      <c r="AA39" s="171"/>
      <c r="AB39" s="171"/>
      <c r="AC39" s="171"/>
      <c r="AD39" s="171"/>
      <c r="AE39" s="171"/>
      <c r="AF39" s="171"/>
      <c r="AG39" s="280" t="str">
        <f>IF(BH39=TRUE,"☑","□")</f>
        <v>□</v>
      </c>
      <c r="AH39" s="189" t="s">
        <v>273</v>
      </c>
      <c r="AI39" s="189"/>
      <c r="AJ39" s="189"/>
      <c r="AK39" s="280" t="str">
        <f>IF(BI39=TRUE,"☑","□")</f>
        <v>□</v>
      </c>
      <c r="AL39" s="189" t="s">
        <v>274</v>
      </c>
      <c r="AM39" s="189"/>
      <c r="AN39" s="171"/>
      <c r="AO39" s="171"/>
      <c r="AP39" s="167"/>
      <c r="AQ39" s="167"/>
      <c r="AR39" s="167"/>
      <c r="AS39" s="167"/>
      <c r="AT39" s="167"/>
      <c r="AU39" s="167"/>
      <c r="AV39" s="167"/>
      <c r="AW39" s="167"/>
      <c r="AX39" s="167"/>
      <c r="AY39" s="167"/>
      <c r="AZ39" s="167"/>
      <c r="BA39" s="167"/>
      <c r="BB39" s="167"/>
      <c r="BC39" s="167"/>
      <c r="BD39" s="167"/>
      <c r="BE39" s="167"/>
      <c r="BF39" s="168"/>
      <c r="BM39" s="144" t="b">
        <f>COUNTIF(BH39:BI39,TRUE)=0</f>
        <v>1</v>
      </c>
      <c r="BN39" s="55"/>
    </row>
    <row r="40" spans="1:66" ht="15" customHeight="1">
      <c r="A40" s="431"/>
      <c r="B40" s="432"/>
      <c r="C40" s="46"/>
      <c r="D40" s="35"/>
      <c r="E40" s="35"/>
      <c r="F40" s="35"/>
      <c r="G40" s="35"/>
      <c r="H40" s="35"/>
      <c r="I40" s="35"/>
      <c r="J40" s="35"/>
      <c r="K40" s="35"/>
      <c r="L40" s="35"/>
      <c r="M40" s="35"/>
      <c r="N40" s="35"/>
      <c r="O40" s="35"/>
      <c r="P40" s="35"/>
      <c r="Q40" s="35"/>
      <c r="R40" s="35"/>
      <c r="S40" s="35"/>
      <c r="T40" s="35"/>
      <c r="U40" s="155"/>
      <c r="V40" s="155"/>
      <c r="W40" s="156"/>
      <c r="X40" s="46"/>
      <c r="Y40" s="35"/>
      <c r="Z40" s="35"/>
      <c r="AA40" s="35"/>
      <c r="AB40" s="35"/>
      <c r="AC40" s="35"/>
      <c r="AD40" s="35"/>
      <c r="AE40" s="35"/>
      <c r="AF40" s="35"/>
      <c r="AG40" s="35"/>
      <c r="AH40" s="35"/>
      <c r="AI40" s="35"/>
      <c r="AJ40" s="35"/>
      <c r="AK40" s="35"/>
      <c r="AL40" s="35"/>
      <c r="AM40" s="35"/>
      <c r="AN40" s="35"/>
      <c r="AO40" s="35"/>
      <c r="AP40" s="35"/>
      <c r="AQ40" s="35"/>
      <c r="AR40" s="182"/>
      <c r="AS40" s="182"/>
      <c r="AT40" s="182"/>
      <c r="AU40" s="182"/>
      <c r="AV40" s="182"/>
      <c r="AW40" s="182"/>
      <c r="AX40" s="182"/>
      <c r="AY40" s="182"/>
      <c r="AZ40" s="182"/>
      <c r="BA40" s="182"/>
      <c r="BB40" s="182"/>
      <c r="BC40" s="182"/>
      <c r="BD40" s="182"/>
      <c r="BE40" s="182"/>
      <c r="BF40" s="183"/>
      <c r="BM40" s="145"/>
      <c r="BN40" s="55" t="str">
        <f>IF(AND(BH39=TRUE,BI39=TRUE),"【入力エラー】「有」と「無」のいずれか一方をチェックしてください。","")</f>
        <v/>
      </c>
    </row>
    <row r="41" spans="1:66" ht="15" customHeight="1">
      <c r="A41" s="431"/>
      <c r="B41" s="432"/>
      <c r="C41" s="43" t="s">
        <v>422</v>
      </c>
      <c r="D41" s="74"/>
      <c r="E41" s="74"/>
      <c r="F41" s="74"/>
      <c r="G41" s="74"/>
      <c r="H41" s="74"/>
      <c r="I41" s="74"/>
      <c r="J41" s="74"/>
      <c r="K41" s="74"/>
      <c r="L41" s="74"/>
      <c r="M41" s="74"/>
      <c r="N41" s="74"/>
      <c r="O41" s="74"/>
      <c r="P41" s="74"/>
      <c r="Q41" s="74"/>
      <c r="R41" s="74"/>
      <c r="S41" s="74"/>
      <c r="T41" s="74"/>
      <c r="U41" s="74"/>
      <c r="V41" s="74"/>
      <c r="W41" s="75"/>
      <c r="X41" s="177" t="s">
        <v>430</v>
      </c>
      <c r="Y41" s="178"/>
      <c r="Z41" s="178"/>
      <c r="AA41" s="178"/>
      <c r="AB41" s="178"/>
      <c r="AC41" s="178"/>
      <c r="AD41" s="178"/>
      <c r="AE41" s="178"/>
      <c r="AF41" s="178"/>
      <c r="AG41" s="178"/>
      <c r="AH41" s="178"/>
      <c r="AI41" s="178"/>
      <c r="AJ41" s="178"/>
      <c r="AK41" s="178"/>
      <c r="AL41" s="178"/>
      <c r="AM41" s="178"/>
      <c r="AN41" s="178"/>
      <c r="AO41" s="270" t="str">
        <f>IF(BH41=TRUE,"☑","□")</f>
        <v>□</v>
      </c>
      <c r="AP41" s="87" t="s">
        <v>273</v>
      </c>
      <c r="AQ41" s="87"/>
      <c r="AR41" s="87"/>
      <c r="AS41" s="270" t="str">
        <f>IF(BI41=TRUE,"☑","□")</f>
        <v>□</v>
      </c>
      <c r="AT41" s="87" t="s">
        <v>274</v>
      </c>
      <c r="AU41" s="87"/>
      <c r="AV41" s="169"/>
      <c r="AW41" s="169"/>
      <c r="AX41" s="169"/>
      <c r="AY41" s="169"/>
      <c r="AZ41" s="169"/>
      <c r="BA41" s="169"/>
      <c r="BB41" s="169"/>
      <c r="BC41" s="169"/>
      <c r="BD41" s="169"/>
      <c r="BE41" s="169"/>
      <c r="BF41" s="176"/>
      <c r="BM41" s="140" t="b">
        <f>COUNTIF(BH41:BI41,TRUE)=0</f>
        <v>1</v>
      </c>
      <c r="BN41" s="55"/>
    </row>
    <row r="42" spans="1:66" ht="15" customHeight="1">
      <c r="A42" s="431"/>
      <c r="B42" s="432"/>
      <c r="C42" s="46"/>
      <c r="D42" s="35"/>
      <c r="E42" s="35"/>
      <c r="F42" s="35"/>
      <c r="G42" s="35"/>
      <c r="H42" s="35"/>
      <c r="I42" s="35"/>
      <c r="J42" s="35"/>
      <c r="K42" s="35"/>
      <c r="L42" s="35"/>
      <c r="M42" s="35"/>
      <c r="N42" s="35"/>
      <c r="O42" s="35"/>
      <c r="P42" s="35"/>
      <c r="Q42" s="35"/>
      <c r="R42" s="35"/>
      <c r="S42" s="35"/>
      <c r="T42" s="35"/>
      <c r="U42" s="35"/>
      <c r="V42" s="35"/>
      <c r="W42" s="47"/>
      <c r="X42" s="172"/>
      <c r="Y42" s="173"/>
      <c r="Z42" s="173"/>
      <c r="AA42" s="173"/>
      <c r="AB42" s="173"/>
      <c r="AC42" s="173"/>
      <c r="AD42" s="173"/>
      <c r="AE42" s="35"/>
      <c r="AF42" s="35"/>
      <c r="AG42" s="35"/>
      <c r="AH42" s="35"/>
      <c r="AI42" s="35"/>
      <c r="AJ42" s="35"/>
      <c r="AK42" s="35"/>
      <c r="AL42" s="35"/>
      <c r="AM42" s="35"/>
      <c r="AN42" s="35"/>
      <c r="AO42" s="35"/>
      <c r="AP42" s="173"/>
      <c r="AQ42" s="173"/>
      <c r="AR42" s="182"/>
      <c r="AS42" s="182"/>
      <c r="AT42" s="182"/>
      <c r="AU42" s="182"/>
      <c r="AV42" s="182"/>
      <c r="AW42" s="182"/>
      <c r="AX42" s="182"/>
      <c r="AY42" s="182"/>
      <c r="AZ42" s="182"/>
      <c r="BA42" s="182"/>
      <c r="BB42" s="182"/>
      <c r="BC42" s="182"/>
      <c r="BD42" s="182"/>
      <c r="BE42" s="182"/>
      <c r="BF42" s="183"/>
      <c r="BM42" s="143"/>
      <c r="BN42" s="55" t="str">
        <f>IF(AND(BH41=TRUE,BI41=TRUE),"【入力エラー】「有」と「無」のいずれか一方をチェックしてください。","")</f>
        <v/>
      </c>
    </row>
    <row r="43" spans="1:66" ht="15" customHeight="1">
      <c r="A43" s="431"/>
      <c r="B43" s="432"/>
      <c r="C43" s="186" t="s">
        <v>423</v>
      </c>
      <c r="D43" s="74"/>
      <c r="E43" s="74"/>
      <c r="F43" s="74"/>
      <c r="G43" s="74"/>
      <c r="H43" s="74"/>
      <c r="I43" s="74"/>
      <c r="J43" s="179"/>
      <c r="K43" s="179"/>
      <c r="L43" s="179"/>
      <c r="M43" s="179"/>
      <c r="N43" s="179"/>
      <c r="O43" s="179"/>
      <c r="P43" s="179"/>
      <c r="Q43" s="174"/>
      <c r="R43" s="74"/>
      <c r="S43" s="74"/>
      <c r="T43" s="74"/>
      <c r="U43" s="74"/>
      <c r="V43" s="74"/>
      <c r="W43" s="75"/>
      <c r="X43" s="187" t="s">
        <v>420</v>
      </c>
      <c r="Y43" s="188"/>
      <c r="Z43" s="188"/>
      <c r="AA43" s="188"/>
      <c r="AB43" s="188"/>
      <c r="AC43" s="188"/>
      <c r="AD43" s="188"/>
      <c r="AE43" s="188"/>
      <c r="AF43" s="188"/>
      <c r="AG43" s="188"/>
      <c r="AH43" s="280" t="str">
        <f>IF(BH43=TRUE,"☑","□")</f>
        <v>□</v>
      </c>
      <c r="AI43" s="189" t="s">
        <v>273</v>
      </c>
      <c r="AJ43" s="189"/>
      <c r="AK43" s="189"/>
      <c r="AL43" s="280" t="str">
        <f>IF(BI43=TRUE,"☑","□")</f>
        <v>□</v>
      </c>
      <c r="AM43" s="189" t="s">
        <v>274</v>
      </c>
      <c r="AN43" s="189"/>
      <c r="AO43" s="188"/>
      <c r="AP43" s="167"/>
      <c r="AQ43" s="167"/>
      <c r="AR43" s="167"/>
      <c r="AS43" s="167"/>
      <c r="AT43" s="167"/>
      <c r="AU43" s="167"/>
      <c r="AV43" s="167"/>
      <c r="AW43" s="167"/>
      <c r="AX43" s="167"/>
      <c r="AY43" s="167"/>
      <c r="AZ43" s="167"/>
      <c r="BA43" s="167"/>
      <c r="BB43" s="167"/>
      <c r="BC43" s="167"/>
      <c r="BD43" s="167"/>
      <c r="BE43" s="167"/>
      <c r="BF43" s="168"/>
      <c r="BM43" s="144" t="b">
        <f>COUNTIF(BH43:BI43,TRUE)=0</f>
        <v>1</v>
      </c>
      <c r="BN43" s="55"/>
    </row>
    <row r="44" spans="1:66" ht="15" customHeight="1">
      <c r="A44" s="433"/>
      <c r="B44" s="434"/>
      <c r="C44" s="46" t="s">
        <v>277</v>
      </c>
      <c r="D44" s="380"/>
      <c r="E44" s="380"/>
      <c r="F44" s="380"/>
      <c r="G44" s="380"/>
      <c r="H44" s="380"/>
      <c r="I44" s="380"/>
      <c r="J44" s="380"/>
      <c r="K44" s="380"/>
      <c r="L44" s="380"/>
      <c r="M44" s="380"/>
      <c r="N44" s="380"/>
      <c r="O44" s="380"/>
      <c r="P44" s="380"/>
      <c r="Q44" s="380"/>
      <c r="R44" s="380"/>
      <c r="S44" s="380"/>
      <c r="T44" s="380"/>
      <c r="U44" s="380"/>
      <c r="V44" s="380"/>
      <c r="W44" s="47" t="s">
        <v>214</v>
      </c>
      <c r="X44" s="46"/>
      <c r="Y44" s="35"/>
      <c r="Z44" s="35"/>
      <c r="AA44" s="35"/>
      <c r="AB44" s="35"/>
      <c r="AC44" s="35"/>
      <c r="AD44" s="35"/>
      <c r="AE44" s="67"/>
      <c r="AF44" s="67"/>
      <c r="AG44" s="67"/>
      <c r="AH44" s="67"/>
      <c r="AI44" s="67"/>
      <c r="AJ44" s="67"/>
      <c r="AK44" s="67"/>
      <c r="AL44" s="67"/>
      <c r="AM44" s="67"/>
      <c r="AN44" s="67"/>
      <c r="AO44" s="67"/>
      <c r="AP44" s="35"/>
      <c r="AQ44" s="35"/>
      <c r="AR44" s="182"/>
      <c r="AS44" s="182"/>
      <c r="AT44" s="182"/>
      <c r="AU44" s="182"/>
      <c r="AV44" s="182"/>
      <c r="AW44" s="182"/>
      <c r="AX44" s="182"/>
      <c r="AY44" s="182"/>
      <c r="AZ44" s="182"/>
      <c r="BA44" s="182"/>
      <c r="BB44" s="182"/>
      <c r="BC44" s="182"/>
      <c r="BD44" s="182"/>
      <c r="BE44" s="182"/>
      <c r="BF44" s="183"/>
      <c r="BM44" s="143" t="b">
        <f>IF(BH43=TRUE,D44="")</f>
        <v>0</v>
      </c>
      <c r="BN44" s="55" t="str">
        <f>IF(OR(AND(BJ43=TRUE,BK43=TRUE),AND(BH43=TRUE,BI43=TRUE)),"【入力エラー】「有」と「無」のいずれか一方をチェックしてください。","")</f>
        <v/>
      </c>
    </row>
    <row r="45" spans="1:66" ht="15" customHeight="1">
      <c r="A45" s="429" t="s">
        <v>310</v>
      </c>
      <c r="B45" s="430"/>
      <c r="C45" s="403" t="s">
        <v>432</v>
      </c>
      <c r="D45" s="404"/>
      <c r="E45" s="404"/>
      <c r="F45" s="404"/>
      <c r="G45" s="404"/>
      <c r="H45" s="404"/>
      <c r="I45" s="404"/>
      <c r="J45" s="404"/>
      <c r="K45" s="404"/>
      <c r="L45" s="404"/>
      <c r="M45" s="404"/>
      <c r="N45" s="404"/>
      <c r="O45" s="404"/>
      <c r="P45" s="404"/>
      <c r="Q45" s="404"/>
      <c r="R45" s="404"/>
      <c r="S45" s="404"/>
      <c r="T45" s="404"/>
      <c r="U45" s="404"/>
      <c r="V45" s="404"/>
      <c r="W45" s="405"/>
      <c r="X45" s="342" t="s">
        <v>305</v>
      </c>
      <c r="Y45" s="343"/>
      <c r="Z45" s="343"/>
      <c r="AA45" s="343"/>
      <c r="AB45" s="343"/>
      <c r="AC45" s="343"/>
      <c r="AD45" s="343"/>
      <c r="AE45" s="343"/>
      <c r="AF45" s="343"/>
      <c r="AG45" s="343"/>
      <c r="AH45" s="343"/>
      <c r="AI45" s="342" t="s">
        <v>312</v>
      </c>
      <c r="AJ45" s="343"/>
      <c r="AK45" s="343"/>
      <c r="AL45" s="343"/>
      <c r="AM45" s="343"/>
      <c r="AN45" s="343"/>
      <c r="AO45" s="343"/>
      <c r="AP45" s="343"/>
      <c r="AQ45" s="396"/>
      <c r="AR45" s="469" t="s">
        <v>433</v>
      </c>
      <c r="AS45" s="470"/>
      <c r="AT45" s="470"/>
      <c r="AU45" s="470"/>
      <c r="AV45" s="470"/>
      <c r="AW45" s="470"/>
      <c r="AX45" s="470"/>
      <c r="AY45" s="470"/>
      <c r="AZ45" s="470"/>
      <c r="BA45" s="470"/>
      <c r="BB45" s="470"/>
      <c r="BC45" s="470"/>
      <c r="BD45" s="470"/>
      <c r="BE45" s="470"/>
      <c r="BF45" s="471"/>
      <c r="BM45" s="145"/>
      <c r="BN45" s="55"/>
    </row>
    <row r="46" spans="1:66" ht="15" customHeight="1">
      <c r="A46" s="431"/>
      <c r="B46" s="432"/>
      <c r="C46" s="406"/>
      <c r="D46" s="407"/>
      <c r="E46" s="407"/>
      <c r="F46" s="407"/>
      <c r="G46" s="407"/>
      <c r="H46" s="407"/>
      <c r="I46" s="407"/>
      <c r="J46" s="407"/>
      <c r="K46" s="407"/>
      <c r="L46" s="407"/>
      <c r="M46" s="407"/>
      <c r="N46" s="407"/>
      <c r="O46" s="407"/>
      <c r="P46" s="407"/>
      <c r="Q46" s="407"/>
      <c r="R46" s="407"/>
      <c r="S46" s="407"/>
      <c r="T46" s="407"/>
      <c r="U46" s="407"/>
      <c r="V46" s="407"/>
      <c r="W46" s="408"/>
      <c r="X46" s="318"/>
      <c r="Y46" s="319"/>
      <c r="Z46" s="319"/>
      <c r="AA46" s="319"/>
      <c r="AB46" s="319"/>
      <c r="AC46" s="319"/>
      <c r="AD46" s="319"/>
      <c r="AE46" s="319"/>
      <c r="AF46" s="319"/>
      <c r="AG46" s="319"/>
      <c r="AH46" s="319"/>
      <c r="AI46" s="318"/>
      <c r="AJ46" s="319"/>
      <c r="AK46" s="319"/>
      <c r="AL46" s="319"/>
      <c r="AM46" s="319"/>
      <c r="AN46" s="319"/>
      <c r="AO46" s="319"/>
      <c r="AP46" s="319"/>
      <c r="AQ46" s="320"/>
      <c r="AR46" s="472"/>
      <c r="AS46" s="473"/>
      <c r="AT46" s="473"/>
      <c r="AU46" s="473"/>
      <c r="AV46" s="473"/>
      <c r="AW46" s="473"/>
      <c r="AX46" s="473"/>
      <c r="AY46" s="473"/>
      <c r="AZ46" s="473"/>
      <c r="BA46" s="473"/>
      <c r="BB46" s="473"/>
      <c r="BC46" s="473"/>
      <c r="BD46" s="473"/>
      <c r="BE46" s="473"/>
      <c r="BF46" s="474"/>
      <c r="BM46" s="29"/>
    </row>
    <row r="47" spans="1:66" ht="15" customHeight="1">
      <c r="A47" s="431"/>
      <c r="B47" s="432"/>
      <c r="C47" s="406"/>
      <c r="D47" s="407"/>
      <c r="E47" s="407"/>
      <c r="F47" s="407"/>
      <c r="G47" s="407"/>
      <c r="H47" s="407"/>
      <c r="I47" s="407"/>
      <c r="J47" s="407"/>
      <c r="K47" s="407"/>
      <c r="L47" s="407"/>
      <c r="M47" s="407"/>
      <c r="N47" s="407"/>
      <c r="O47" s="407"/>
      <c r="P47" s="407"/>
      <c r="Q47" s="407"/>
      <c r="R47" s="407"/>
      <c r="S47" s="407"/>
      <c r="T47" s="407"/>
      <c r="U47" s="407"/>
      <c r="V47" s="407"/>
      <c r="W47" s="408"/>
      <c r="X47" s="419" t="s">
        <v>306</v>
      </c>
      <c r="Y47" s="420"/>
      <c r="Z47" s="420"/>
      <c r="AA47" s="420"/>
      <c r="AB47" s="420"/>
      <c r="AC47" s="420"/>
      <c r="AD47" s="420"/>
      <c r="AE47" s="420"/>
      <c r="AF47" s="420"/>
      <c r="AG47" s="420"/>
      <c r="AH47" s="421"/>
      <c r="AI47" s="458"/>
      <c r="AJ47" s="459"/>
      <c r="AK47" s="459"/>
      <c r="AL47" s="459"/>
      <c r="AM47" s="459"/>
      <c r="AN47" s="459"/>
      <c r="AO47" s="74"/>
      <c r="AP47" s="74"/>
      <c r="AQ47" s="75"/>
      <c r="AR47" s="271" t="str">
        <f t="shared" ref="AR47:AR52" si="0">IF(BH47=TRUE,"☑","□")</f>
        <v>□</v>
      </c>
      <c r="AS47" s="74" t="s">
        <v>316</v>
      </c>
      <c r="AT47" s="74"/>
      <c r="AU47" s="74"/>
      <c r="AV47" s="277" t="str">
        <f t="shared" ref="AV47:AV52" si="1">IF(BI47=TRUE,"☑","□")</f>
        <v>□</v>
      </c>
      <c r="AW47" s="74" t="s">
        <v>315</v>
      </c>
      <c r="AX47" s="74"/>
      <c r="AY47" s="74"/>
      <c r="AZ47" s="277" t="str">
        <f>IF(BJ47=TRUE,"☑","□")</f>
        <v>□</v>
      </c>
      <c r="BA47" s="74" t="s">
        <v>314</v>
      </c>
      <c r="BB47" s="74"/>
      <c r="BC47" s="74"/>
      <c r="BD47" s="277" t="str">
        <f>IF(BK47=TRUE,"☑","□")</f>
        <v>□</v>
      </c>
      <c r="BE47" s="74" t="s">
        <v>313</v>
      </c>
      <c r="BF47" s="75"/>
      <c r="BM47" s="142" t="b">
        <f>AND(AI47="")</f>
        <v>1</v>
      </c>
    </row>
    <row r="48" spans="1:66" ht="15" customHeight="1">
      <c r="A48" s="431"/>
      <c r="B48" s="432"/>
      <c r="C48" s="406"/>
      <c r="D48" s="407"/>
      <c r="E48" s="407"/>
      <c r="F48" s="407"/>
      <c r="G48" s="407"/>
      <c r="H48" s="407"/>
      <c r="I48" s="407"/>
      <c r="J48" s="407"/>
      <c r="K48" s="407"/>
      <c r="L48" s="407"/>
      <c r="M48" s="407"/>
      <c r="N48" s="407"/>
      <c r="O48" s="407"/>
      <c r="P48" s="407"/>
      <c r="Q48" s="407"/>
      <c r="R48" s="407"/>
      <c r="S48" s="407"/>
      <c r="T48" s="407"/>
      <c r="U48" s="407"/>
      <c r="V48" s="407"/>
      <c r="W48" s="408"/>
      <c r="X48" s="383"/>
      <c r="Y48" s="384"/>
      <c r="Z48" s="384"/>
      <c r="AA48" s="384"/>
      <c r="AB48" s="384"/>
      <c r="AC48" s="384"/>
      <c r="AD48" s="384"/>
      <c r="AE48" s="384"/>
      <c r="AF48" s="384"/>
      <c r="AG48" s="384"/>
      <c r="AH48" s="385"/>
      <c r="AI48" s="460"/>
      <c r="AJ48" s="461"/>
      <c r="AK48" s="461"/>
      <c r="AL48" s="461"/>
      <c r="AM48" s="461"/>
      <c r="AN48" s="461"/>
      <c r="AO48" s="331" t="s">
        <v>320</v>
      </c>
      <c r="AP48" s="331"/>
      <c r="AQ48" s="332"/>
      <c r="AR48" s="274" t="str">
        <f t="shared" si="0"/>
        <v>□</v>
      </c>
      <c r="AS48" s="35" t="s">
        <v>318</v>
      </c>
      <c r="AT48" s="35"/>
      <c r="AU48" s="35"/>
      <c r="AV48" s="281" t="str">
        <f t="shared" si="1"/>
        <v>□</v>
      </c>
      <c r="AW48" s="35" t="s">
        <v>431</v>
      </c>
      <c r="AX48" s="35"/>
      <c r="AY48" s="35"/>
      <c r="AZ48" s="35"/>
      <c r="BA48" s="35"/>
      <c r="BB48" s="35"/>
      <c r="BC48" s="35"/>
      <c r="BD48" s="35"/>
      <c r="BE48" s="35"/>
      <c r="BF48" s="47"/>
      <c r="BM48" s="143" t="b">
        <f>IF(AI47&gt;0,COUNTIF(BH47:BK48,TRUE)=0)</f>
        <v>0</v>
      </c>
    </row>
    <row r="49" spans="1:65" ht="15" customHeight="1">
      <c r="A49" s="431"/>
      <c r="B49" s="432"/>
      <c r="C49" s="406"/>
      <c r="D49" s="407"/>
      <c r="E49" s="407"/>
      <c r="F49" s="407"/>
      <c r="G49" s="407"/>
      <c r="H49" s="407"/>
      <c r="I49" s="407"/>
      <c r="J49" s="407"/>
      <c r="K49" s="407"/>
      <c r="L49" s="407"/>
      <c r="M49" s="407"/>
      <c r="N49" s="407"/>
      <c r="O49" s="407"/>
      <c r="P49" s="407"/>
      <c r="Q49" s="407"/>
      <c r="R49" s="407"/>
      <c r="S49" s="407"/>
      <c r="T49" s="407"/>
      <c r="U49" s="407"/>
      <c r="V49" s="407"/>
      <c r="W49" s="408"/>
      <c r="X49" s="419" t="s">
        <v>307</v>
      </c>
      <c r="Y49" s="420"/>
      <c r="Z49" s="420"/>
      <c r="AA49" s="420"/>
      <c r="AB49" s="420"/>
      <c r="AC49" s="420"/>
      <c r="AD49" s="420"/>
      <c r="AE49" s="420"/>
      <c r="AF49" s="420"/>
      <c r="AG49" s="420"/>
      <c r="AH49" s="421"/>
      <c r="AI49" s="458"/>
      <c r="AJ49" s="459"/>
      <c r="AK49" s="459"/>
      <c r="AL49" s="459"/>
      <c r="AM49" s="459"/>
      <c r="AN49" s="459"/>
      <c r="AO49" s="173"/>
      <c r="AP49" s="173"/>
      <c r="AQ49" s="175"/>
      <c r="AR49" s="271" t="str">
        <f t="shared" si="0"/>
        <v>□</v>
      </c>
      <c r="AS49" s="74" t="s">
        <v>316</v>
      </c>
      <c r="AT49" s="74"/>
      <c r="AU49" s="74"/>
      <c r="AV49" s="277" t="str">
        <f t="shared" si="1"/>
        <v>□</v>
      </c>
      <c r="AW49" s="74" t="s">
        <v>315</v>
      </c>
      <c r="AX49" s="74"/>
      <c r="AY49" s="74"/>
      <c r="AZ49" s="277" t="str">
        <f>IF(BJ49=TRUE,"☑","□")</f>
        <v>□</v>
      </c>
      <c r="BA49" s="74" t="s">
        <v>314</v>
      </c>
      <c r="BB49" s="74"/>
      <c r="BC49" s="74"/>
      <c r="BD49" s="277" t="str">
        <f>IF(BK49=TRUE,"☑","□")</f>
        <v>□</v>
      </c>
      <c r="BE49" s="74" t="s">
        <v>313</v>
      </c>
      <c r="BF49" s="75"/>
      <c r="BM49" s="142" t="b">
        <f>AND(AI49="")</f>
        <v>1</v>
      </c>
    </row>
    <row r="50" spans="1:65" ht="15" customHeight="1">
      <c r="A50" s="431"/>
      <c r="B50" s="432"/>
      <c r="C50" s="406"/>
      <c r="D50" s="407"/>
      <c r="E50" s="407"/>
      <c r="F50" s="407"/>
      <c r="G50" s="407"/>
      <c r="H50" s="407"/>
      <c r="I50" s="407"/>
      <c r="J50" s="407"/>
      <c r="K50" s="407"/>
      <c r="L50" s="407"/>
      <c r="M50" s="407"/>
      <c r="N50" s="407"/>
      <c r="O50" s="407"/>
      <c r="P50" s="407"/>
      <c r="Q50" s="407"/>
      <c r="R50" s="407"/>
      <c r="S50" s="407"/>
      <c r="T50" s="407"/>
      <c r="U50" s="407"/>
      <c r="V50" s="407"/>
      <c r="W50" s="408"/>
      <c r="X50" s="383" t="s">
        <v>475</v>
      </c>
      <c r="Y50" s="384"/>
      <c r="Z50" s="384"/>
      <c r="AA50" s="384"/>
      <c r="AB50" s="384"/>
      <c r="AC50" s="384"/>
      <c r="AD50" s="384"/>
      <c r="AE50" s="384"/>
      <c r="AF50" s="384"/>
      <c r="AG50" s="384"/>
      <c r="AH50" s="385"/>
      <c r="AI50" s="460"/>
      <c r="AJ50" s="461"/>
      <c r="AK50" s="461"/>
      <c r="AL50" s="461"/>
      <c r="AM50" s="461"/>
      <c r="AN50" s="461"/>
      <c r="AO50" s="331" t="s">
        <v>320</v>
      </c>
      <c r="AP50" s="331"/>
      <c r="AQ50" s="332"/>
      <c r="AR50" s="274" t="str">
        <f t="shared" si="0"/>
        <v>□</v>
      </c>
      <c r="AS50" s="35" t="s">
        <v>318</v>
      </c>
      <c r="AT50" s="35"/>
      <c r="AU50" s="35"/>
      <c r="AV50" s="281" t="str">
        <f t="shared" si="1"/>
        <v>□</v>
      </c>
      <c r="AW50" s="35" t="s">
        <v>431</v>
      </c>
      <c r="AX50" s="35"/>
      <c r="AY50" s="35"/>
      <c r="AZ50" s="35"/>
      <c r="BA50" s="35"/>
      <c r="BB50" s="35"/>
      <c r="BC50" s="35"/>
      <c r="BD50" s="35"/>
      <c r="BE50" s="35"/>
      <c r="BF50" s="47"/>
      <c r="BM50" s="143" t="b">
        <f>IF(AI49&gt;0,COUNTIF(BH49:BK50,TRUE)=0)</f>
        <v>0</v>
      </c>
    </row>
    <row r="51" spans="1:65" ht="15" customHeight="1">
      <c r="A51" s="431"/>
      <c r="B51" s="432"/>
      <c r="C51" s="406"/>
      <c r="D51" s="407"/>
      <c r="E51" s="407"/>
      <c r="F51" s="407"/>
      <c r="G51" s="407"/>
      <c r="H51" s="407"/>
      <c r="I51" s="407"/>
      <c r="J51" s="407"/>
      <c r="K51" s="407"/>
      <c r="L51" s="407"/>
      <c r="M51" s="407"/>
      <c r="N51" s="407"/>
      <c r="O51" s="407"/>
      <c r="P51" s="407"/>
      <c r="Q51" s="407"/>
      <c r="R51" s="407"/>
      <c r="S51" s="407"/>
      <c r="T51" s="407"/>
      <c r="U51" s="407"/>
      <c r="V51" s="407"/>
      <c r="W51" s="408"/>
      <c r="X51" s="419" t="s">
        <v>309</v>
      </c>
      <c r="Y51" s="420"/>
      <c r="Z51" s="420"/>
      <c r="AA51" s="420"/>
      <c r="AB51" s="420"/>
      <c r="AC51" s="420"/>
      <c r="AD51" s="420"/>
      <c r="AE51" s="420"/>
      <c r="AF51" s="420"/>
      <c r="AG51" s="420"/>
      <c r="AH51" s="421"/>
      <c r="AI51" s="458"/>
      <c r="AJ51" s="459"/>
      <c r="AK51" s="459"/>
      <c r="AL51" s="459"/>
      <c r="AM51" s="459"/>
      <c r="AN51" s="459"/>
      <c r="AO51" s="74"/>
      <c r="AP51" s="74"/>
      <c r="AQ51" s="75"/>
      <c r="AR51" s="271" t="str">
        <f t="shared" si="0"/>
        <v>□</v>
      </c>
      <c r="AS51" s="74" t="s">
        <v>316</v>
      </c>
      <c r="AT51" s="74"/>
      <c r="AU51" s="74"/>
      <c r="AV51" s="277" t="str">
        <f t="shared" si="1"/>
        <v>□</v>
      </c>
      <c r="AW51" s="74" t="s">
        <v>315</v>
      </c>
      <c r="AX51" s="74"/>
      <c r="AY51" s="74"/>
      <c r="AZ51" s="277" t="str">
        <f>IF(BJ51=TRUE,"☑","□")</f>
        <v>□</v>
      </c>
      <c r="BA51" s="74" t="s">
        <v>314</v>
      </c>
      <c r="BB51" s="74"/>
      <c r="BC51" s="74"/>
      <c r="BD51" s="277" t="str">
        <f>IF(BK51=TRUE,"☑","□")</f>
        <v>□</v>
      </c>
      <c r="BE51" s="74" t="s">
        <v>313</v>
      </c>
      <c r="BF51" s="75"/>
      <c r="BM51" s="142" t="b">
        <f>AND(AI51="")</f>
        <v>1</v>
      </c>
    </row>
    <row r="52" spans="1:65" ht="15" customHeight="1">
      <c r="A52" s="431"/>
      <c r="B52" s="432"/>
      <c r="C52" s="409"/>
      <c r="D52" s="410"/>
      <c r="E52" s="410"/>
      <c r="F52" s="410"/>
      <c r="G52" s="410"/>
      <c r="H52" s="410"/>
      <c r="I52" s="410"/>
      <c r="J52" s="410"/>
      <c r="K52" s="410"/>
      <c r="L52" s="410"/>
      <c r="M52" s="410"/>
      <c r="N52" s="410"/>
      <c r="O52" s="410"/>
      <c r="P52" s="410"/>
      <c r="Q52" s="410"/>
      <c r="R52" s="410"/>
      <c r="S52" s="410"/>
      <c r="T52" s="410"/>
      <c r="U52" s="410"/>
      <c r="V52" s="410"/>
      <c r="W52" s="411"/>
      <c r="X52" s="383"/>
      <c r="Y52" s="384"/>
      <c r="Z52" s="384"/>
      <c r="AA52" s="384"/>
      <c r="AB52" s="384"/>
      <c r="AC52" s="384"/>
      <c r="AD52" s="384"/>
      <c r="AE52" s="384"/>
      <c r="AF52" s="384"/>
      <c r="AG52" s="384"/>
      <c r="AH52" s="385"/>
      <c r="AI52" s="460"/>
      <c r="AJ52" s="461"/>
      <c r="AK52" s="461"/>
      <c r="AL52" s="461"/>
      <c r="AM52" s="461"/>
      <c r="AN52" s="461"/>
      <c r="AO52" s="331" t="s">
        <v>320</v>
      </c>
      <c r="AP52" s="331"/>
      <c r="AQ52" s="332"/>
      <c r="AR52" s="274" t="str">
        <f t="shared" si="0"/>
        <v>□</v>
      </c>
      <c r="AS52" s="35" t="s">
        <v>318</v>
      </c>
      <c r="AT52" s="35"/>
      <c r="AU52" s="35"/>
      <c r="AV52" s="281" t="str">
        <f t="shared" si="1"/>
        <v>□</v>
      </c>
      <c r="AW52" s="35" t="s">
        <v>431</v>
      </c>
      <c r="AX52" s="35"/>
      <c r="AY52" s="35"/>
      <c r="AZ52" s="35"/>
      <c r="BA52" s="35"/>
      <c r="BB52" s="35"/>
      <c r="BC52" s="35"/>
      <c r="BD52" s="35"/>
      <c r="BE52" s="35"/>
      <c r="BF52" s="47"/>
      <c r="BM52" s="143" t="b">
        <f>IF(AI51&gt;0,COUNTIF(BH51:BK52,TRUE)=0)</f>
        <v>0</v>
      </c>
    </row>
    <row r="53" spans="1:65" ht="15" customHeight="1">
      <c r="A53" s="433"/>
      <c r="B53" s="434"/>
      <c r="C53" s="453" t="s">
        <v>421</v>
      </c>
      <c r="D53" s="454"/>
      <c r="E53" s="454"/>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454"/>
      <c r="AE53" s="454"/>
      <c r="AF53" s="454"/>
      <c r="AG53" s="454"/>
      <c r="AH53" s="454"/>
      <c r="AI53" s="454"/>
      <c r="AJ53" s="454"/>
      <c r="AK53" s="454"/>
      <c r="AL53" s="454"/>
      <c r="AM53" s="454"/>
      <c r="AN53" s="454"/>
      <c r="AO53" s="454"/>
      <c r="AP53" s="454"/>
      <c r="AQ53" s="454"/>
      <c r="AR53" s="454"/>
      <c r="AS53" s="454"/>
      <c r="AT53" s="454"/>
      <c r="AU53" s="454"/>
      <c r="AV53" s="454"/>
      <c r="AW53" s="454"/>
      <c r="AX53" s="454"/>
      <c r="AY53" s="454"/>
      <c r="AZ53" s="454"/>
      <c r="BA53" s="454"/>
      <c r="BB53" s="454"/>
      <c r="BC53" s="454"/>
      <c r="BD53" s="454"/>
      <c r="BE53" s="454"/>
      <c r="BF53" s="455"/>
    </row>
    <row r="54" spans="1:65" ht="15" customHeight="1">
      <c r="A54" s="374" t="s">
        <v>321</v>
      </c>
      <c r="B54" s="375"/>
      <c r="C54" s="375"/>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39"/>
      <c r="AK54" s="439"/>
      <c r="AL54" s="439"/>
      <c r="AM54" s="439"/>
      <c r="AN54" s="439"/>
      <c r="AO54" s="439"/>
      <c r="AP54" s="439"/>
      <c r="AQ54" s="439"/>
      <c r="AR54" s="439"/>
      <c r="AS54" s="439"/>
      <c r="AT54" s="439"/>
      <c r="AU54" s="439"/>
      <c r="AV54" s="439"/>
      <c r="AW54" s="439"/>
      <c r="AX54" s="439"/>
      <c r="AY54" s="439"/>
      <c r="AZ54" s="439"/>
      <c r="BA54" s="439"/>
      <c r="BB54" s="439"/>
      <c r="BC54" s="439"/>
      <c r="BD54" s="439"/>
      <c r="BE54" s="439"/>
      <c r="BF54" s="440"/>
    </row>
    <row r="55" spans="1:65" ht="15" customHeight="1">
      <c r="A55" s="46"/>
      <c r="B55" s="35"/>
      <c r="C55" s="35"/>
      <c r="D55" s="441"/>
      <c r="E55" s="441"/>
      <c r="F55" s="441"/>
      <c r="G55" s="441"/>
      <c r="H55" s="441"/>
      <c r="I55" s="441"/>
      <c r="J55" s="441"/>
      <c r="K55" s="441"/>
      <c r="L55" s="441"/>
      <c r="M55" s="441"/>
      <c r="N55" s="441"/>
      <c r="O55" s="441"/>
      <c r="P55" s="441"/>
      <c r="Q55" s="441"/>
      <c r="R55" s="441"/>
      <c r="S55" s="441"/>
      <c r="T55" s="441"/>
      <c r="U55" s="441"/>
      <c r="V55" s="441"/>
      <c r="W55" s="441"/>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1"/>
      <c r="AU55" s="441"/>
      <c r="AV55" s="441"/>
      <c r="AW55" s="441"/>
      <c r="AX55" s="441"/>
      <c r="AY55" s="441"/>
      <c r="AZ55" s="441"/>
      <c r="BA55" s="441"/>
      <c r="BB55" s="441"/>
      <c r="BC55" s="441"/>
      <c r="BD55" s="441"/>
      <c r="BE55" s="441"/>
      <c r="BF55" s="442"/>
    </row>
    <row r="56" spans="1:65" ht="15" customHeight="1">
      <c r="A56" s="278" t="s">
        <v>329</v>
      </c>
    </row>
    <row r="57" spans="1:65" ht="15" customHeight="1">
      <c r="BM57" s="139">
        <f>IF(OR(表紙!BH25=TRUE,表紙!BH26=TRUE),COUNTIF(BM1:BM56,TRUE),0)</f>
        <v>0</v>
      </c>
    </row>
  </sheetData>
  <sheetProtection algorithmName="SHA-512" hashValue="p73GK/qnT2mgSkH+yEsXHDhjuVjXbMOEBTxfMcqrsrVDcgzu6ho1JwbQwJuJGtkGNR0Ud7jJOL7qwnQTtXBH8w==" saltValue="Ke94iJikuEnL3qPzRJqUZw==" spinCount="100000" sheet="1" objects="1" scenarios="1"/>
  <mergeCells count="96">
    <mergeCell ref="Z2:BF2"/>
    <mergeCell ref="AR45:BF46"/>
    <mergeCell ref="C53:BF53"/>
    <mergeCell ref="A54:C54"/>
    <mergeCell ref="D54:BF55"/>
    <mergeCell ref="F18:O18"/>
    <mergeCell ref="F19:O19"/>
    <mergeCell ref="F20:O21"/>
    <mergeCell ref="AN18:BF21"/>
    <mergeCell ref="Q19:AL19"/>
    <mergeCell ref="X47:AH47"/>
    <mergeCell ref="AI47:AN48"/>
    <mergeCell ref="X48:AH48"/>
    <mergeCell ref="AO48:AQ48"/>
    <mergeCell ref="X49:AH49"/>
    <mergeCell ref="AI49:AN50"/>
    <mergeCell ref="X51:AH51"/>
    <mergeCell ref="AI51:AN52"/>
    <mergeCell ref="X52:AH52"/>
    <mergeCell ref="AO52:AQ52"/>
    <mergeCell ref="A45:B53"/>
    <mergeCell ref="C45:W52"/>
    <mergeCell ref="X45:AH46"/>
    <mergeCell ref="AI45:AQ46"/>
    <mergeCell ref="X50:AH50"/>
    <mergeCell ref="AO50:AQ50"/>
    <mergeCell ref="I29:O29"/>
    <mergeCell ref="Q29:AM29"/>
    <mergeCell ref="A30:E30"/>
    <mergeCell ref="I30:O30"/>
    <mergeCell ref="D44:V44"/>
    <mergeCell ref="A31:E31"/>
    <mergeCell ref="F31:O31"/>
    <mergeCell ref="P31:AM31"/>
    <mergeCell ref="X32:BF32"/>
    <mergeCell ref="AN31:BF31"/>
    <mergeCell ref="A32:B44"/>
    <mergeCell ref="C32:W32"/>
    <mergeCell ref="A22:E22"/>
    <mergeCell ref="F22:H30"/>
    <mergeCell ref="I22:O22"/>
    <mergeCell ref="S22:AF22"/>
    <mergeCell ref="AN22:BF27"/>
    <mergeCell ref="A23:E23"/>
    <mergeCell ref="I23:O27"/>
    <mergeCell ref="A24:E24"/>
    <mergeCell ref="A25:E25"/>
    <mergeCell ref="A26:E26"/>
    <mergeCell ref="A27:E27"/>
    <mergeCell ref="A28:E28"/>
    <mergeCell ref="I28:O28"/>
    <mergeCell ref="S28:AM28"/>
    <mergeCell ref="AN28:BF30"/>
    <mergeCell ref="A29:E29"/>
    <mergeCell ref="A20:E20"/>
    <mergeCell ref="A21:E21"/>
    <mergeCell ref="U17:AL17"/>
    <mergeCell ref="A18:E18"/>
    <mergeCell ref="A19:E19"/>
    <mergeCell ref="F14:O17"/>
    <mergeCell ref="V14:W14"/>
    <mergeCell ref="X14:AD14"/>
    <mergeCell ref="A17:E17"/>
    <mergeCell ref="A14:E14"/>
    <mergeCell ref="A11:E11"/>
    <mergeCell ref="F11:O11"/>
    <mergeCell ref="P11:AM11"/>
    <mergeCell ref="AN11:BF11"/>
    <mergeCell ref="A12:E12"/>
    <mergeCell ref="F12:O13"/>
    <mergeCell ref="P12:U12"/>
    <mergeCell ref="AN12:BF13"/>
    <mergeCell ref="A13:E13"/>
    <mergeCell ref="U13:AL13"/>
    <mergeCell ref="A3:BF3"/>
    <mergeCell ref="A6:E6"/>
    <mergeCell ref="F6:O7"/>
    <mergeCell ref="U6:W6"/>
    <mergeCell ref="AD6:AE6"/>
    <mergeCell ref="A7:E7"/>
    <mergeCell ref="U7:AQ7"/>
    <mergeCell ref="A4:O4"/>
    <mergeCell ref="A5:O5"/>
    <mergeCell ref="A8:E8"/>
    <mergeCell ref="F8:O10"/>
    <mergeCell ref="AY8:BE8"/>
    <mergeCell ref="A9:E9"/>
    <mergeCell ref="P9:AE9"/>
    <mergeCell ref="AF9:AH9"/>
    <mergeCell ref="A10:E10"/>
    <mergeCell ref="U10:AQ10"/>
    <mergeCell ref="AN14:BF17"/>
    <mergeCell ref="A15:E15"/>
    <mergeCell ref="P15:AA15"/>
    <mergeCell ref="AB15:AD15"/>
    <mergeCell ref="A16:E16"/>
  </mergeCells>
  <phoneticPr fontId="2"/>
  <conditionalFormatting sqref="D44:V44">
    <cfRule type="notContainsBlanks" dxfId="161" priority="347">
      <formula>LEN(TRIM(D44))&gt;0</formula>
    </cfRule>
    <cfRule type="expression" dxfId="160" priority="348">
      <formula>$BH$43=TRUE</formula>
    </cfRule>
  </conditionalFormatting>
  <conditionalFormatting sqref="P18:R18 P20:R20">
    <cfRule type="expression" dxfId="158" priority="343">
      <formula>OR($BH$18,$BI$18)=TRUE</formula>
    </cfRule>
  </conditionalFormatting>
  <conditionalFormatting sqref="P22:R22 P27:R27">
    <cfRule type="expression" dxfId="157" priority="105">
      <formula>OR($BH$22,$BI$22)=TRUE</formula>
    </cfRule>
  </conditionalFormatting>
  <conditionalFormatting sqref="P28:S28 P29:Q29 P30:AM30">
    <cfRule type="expression" dxfId="156" priority="99">
      <formula>AND($BH$28=TRUE,$BI$28=TRUE)</formula>
    </cfRule>
    <cfRule type="expression" dxfId="155" priority="100">
      <formula>OR($BH$28,$BI$28)=TRUE</formula>
    </cfRule>
  </conditionalFormatting>
  <conditionalFormatting sqref="P18:AM21">
    <cfRule type="expression" dxfId="154" priority="342">
      <formula>AND($BH$18=TRUE,$BI$18=TRUE)</formula>
    </cfRule>
  </conditionalFormatting>
  <conditionalFormatting sqref="P22:AM27">
    <cfRule type="expression" dxfId="153" priority="101">
      <formula>AND($BJ$22=TRUE,$BK$22=TRUE)</formula>
    </cfRule>
    <cfRule type="expression" dxfId="152" priority="102">
      <formula>AND($BH$22=TRUE,$BI$22=TRUE)</formula>
    </cfRule>
  </conditionalFormatting>
  <conditionalFormatting sqref="P4:BF5">
    <cfRule type="expression" dxfId="151" priority="133">
      <formula>OR($BH$4,$BI$4,$BH$5,$BI$5)=TRUE</formula>
    </cfRule>
  </conditionalFormatting>
  <conditionalFormatting sqref="Q19:AI19">
    <cfRule type="notContainsBlanks" dxfId="150" priority="344">
      <formula>LEN(TRIM(Q19))&gt;0</formula>
    </cfRule>
    <cfRule type="expression" dxfId="149" priority="345">
      <formula>$BH$18=TRUE</formula>
    </cfRule>
  </conditionalFormatting>
  <conditionalFormatting sqref="Q23:AM26 AG22:AL22">
    <cfRule type="expression" dxfId="148" priority="106">
      <formula>$BH$22=TRUE</formula>
    </cfRule>
  </conditionalFormatting>
  <conditionalFormatting sqref="Q23:AM26">
    <cfRule type="expression" dxfId="147" priority="104">
      <formula>OR($BH$23,$BH$24,$BH$25,$BH$26)=TRUE</formula>
    </cfRule>
  </conditionalFormatting>
  <conditionalFormatting sqref="U6:W6 AD6:AE6">
    <cfRule type="notContainsBlanks" dxfId="146" priority="130">
      <formula>LEN(TRIM(U6))&gt;0</formula>
    </cfRule>
  </conditionalFormatting>
  <conditionalFormatting sqref="U14:X14 AE14:AM14">
    <cfRule type="expression" dxfId="145" priority="116">
      <formula>AND($BH$14=TRUE,$BI$14=TRUE)</formula>
    </cfRule>
  </conditionalFormatting>
  <conditionalFormatting sqref="U14:AM14">
    <cfRule type="expression" dxfId="144" priority="120">
      <formula>OR($BH$14,$BI$14)=TRUE</formula>
    </cfRule>
  </conditionalFormatting>
  <conditionalFormatting sqref="U16:AM16">
    <cfRule type="expression" dxfId="143" priority="115">
      <formula>AND($BH$16=TRUE,$BI$16=TRUE)</formula>
    </cfRule>
    <cfRule type="expression" dxfId="142" priority="119">
      <formula>OR($BH$16,$BI$16)=TRUE</formula>
    </cfRule>
  </conditionalFormatting>
  <conditionalFormatting sqref="V12:AM12">
    <cfRule type="expression" dxfId="141" priority="124">
      <formula>OR($BH$12,$BI$12)=TRUE</formula>
    </cfRule>
    <cfRule type="expression" dxfId="140" priority="121">
      <formula>AND($BH$12=TRUE,$BI$12=TRUE)</formula>
    </cfRule>
  </conditionalFormatting>
  <conditionalFormatting sqref="W12">
    <cfRule type="expression" dxfId="139" priority="126">
      <formula>OR($BH$8,$BI$8,$BJ$8,$BK$8,$BL$8)=TRUE</formula>
    </cfRule>
  </conditionalFormatting>
  <conditionalFormatting sqref="X14:AD14">
    <cfRule type="expression" dxfId="138" priority="118">
      <formula>$BH$14=TRUE</formula>
    </cfRule>
    <cfRule type="notContainsBlanks" dxfId="137" priority="117">
      <formula>LEN(TRIM(X14))&gt;0</formula>
    </cfRule>
  </conditionalFormatting>
  <conditionalFormatting sqref="Y8:BF8">
    <cfRule type="expression" dxfId="136" priority="129">
      <formula>OR($BH$8,$BI$8,$BJ$8,$BK$8,$BL$8)=TRUE</formula>
    </cfRule>
  </conditionalFormatting>
  <conditionalFormatting sqref="AB12">
    <cfRule type="expression" dxfId="135" priority="125">
      <formula>OR($BH$8,$BI$8,$BJ$8,$BK$8,$BL$8)=TRUE</formula>
    </cfRule>
  </conditionalFormatting>
  <conditionalFormatting sqref="AB15:AD15">
    <cfRule type="notContainsBlanks" dxfId="134" priority="114">
      <formula>LEN(TRIM(AB15))&gt;0</formula>
    </cfRule>
  </conditionalFormatting>
  <conditionalFormatting sqref="AF9:AH9">
    <cfRule type="notContainsBlanks" dxfId="133" priority="134">
      <formula>LEN(TRIM(AF9))&gt;0</formula>
    </cfRule>
  </conditionalFormatting>
  <conditionalFormatting sqref="AG22:AL22">
    <cfRule type="expression" dxfId="132" priority="103">
      <formula>OR($BJ$22,$BK$22)=TRUE</formula>
    </cfRule>
  </conditionalFormatting>
  <conditionalFormatting sqref="AH33:AN33 AM35:AS35 AP37:AV37 AG39:AM39 AO41:AU41 AH43:AN43">
    <cfRule type="expression" dxfId="131" priority="350">
      <formula>OR($BH33,$BI33)=TRUE</formula>
    </cfRule>
    <cfRule type="expression" dxfId="130" priority="349">
      <formula>AND($BH33=TRUE,$BI33=TRUE)</formula>
    </cfRule>
  </conditionalFormatting>
  <conditionalFormatting sqref="AI47:AN52">
    <cfRule type="notContainsBlanks" dxfId="129" priority="6">
      <formula>LEN(TRIM(AI47))&gt;0</formula>
    </cfRule>
  </conditionalFormatting>
  <conditionalFormatting sqref="AN18">
    <cfRule type="expression" dxfId="128" priority="96">
      <formula>$BI$18=TRUE</formula>
    </cfRule>
  </conditionalFormatting>
  <conditionalFormatting sqref="AN12:BF13">
    <cfRule type="expression" dxfId="127" priority="123">
      <formula>LEFT($AN$12,5)="〈入力例〉"</formula>
    </cfRule>
  </conditionalFormatting>
  <conditionalFormatting sqref="AN14:BF19 AN22:BF30">
    <cfRule type="expression" dxfId="126" priority="122">
      <formula>LEFT(AN14,5)="〈入力例〉"</formula>
    </cfRule>
  </conditionalFormatting>
  <conditionalFormatting sqref="AN22:BF27">
    <cfRule type="expression" dxfId="124" priority="29">
      <formula>$BI$22=TRUE</formula>
    </cfRule>
  </conditionalFormatting>
  <conditionalFormatting sqref="AN28:BF30">
    <cfRule type="expression" dxfId="123" priority="95">
      <formula>$BI$28=TRUE</formula>
    </cfRule>
  </conditionalFormatting>
  <conditionalFormatting sqref="AR47:BF48">
    <cfRule type="expression" dxfId="122" priority="37">
      <formula>OR($BH$47,$BI$47,$BJ$47,$BK$47,$BH$48,$BI$48)=TRUE</formula>
    </cfRule>
    <cfRule type="expression" dxfId="121" priority="39">
      <formula>$AI$47&gt;0</formula>
    </cfRule>
    <cfRule type="expression" dxfId="120" priority="38">
      <formula>AND($AI$47&lt;&gt;"",$AI$47=0)</formula>
    </cfRule>
  </conditionalFormatting>
  <conditionalFormatting sqref="AR49:BF50">
    <cfRule type="expression" dxfId="119" priority="35">
      <formula>AND($AI$49&lt;&gt;"",$AI$49=0)</formula>
    </cfRule>
    <cfRule type="expression" dxfId="118" priority="34">
      <formula>OR($BH$49,$BI$49,$BJ$49,$BK$49,$BH$50,$BI$50)=TRUE</formula>
    </cfRule>
    <cfRule type="expression" dxfId="117" priority="36">
      <formula>$AI$49&gt;0</formula>
    </cfRule>
  </conditionalFormatting>
  <conditionalFormatting sqref="AR51:BF52">
    <cfRule type="expression" dxfId="116" priority="33">
      <formula>$AI$51&gt;0</formula>
    </cfRule>
    <cfRule type="expression" dxfId="115" priority="32">
      <formula>AND($AI$51&lt;&gt;"",$AI$51=0)</formula>
    </cfRule>
    <cfRule type="expression" dxfId="114" priority="31">
      <formula>OR($BH$51,$BI$51,$BJ$51,$BK$51,$BH$52,$BI$52)=TRUE</formula>
    </cfRule>
  </conditionalFormatting>
  <conditionalFormatting sqref="AY8:BE8">
    <cfRule type="notContainsBlanks" dxfId="113" priority="127">
      <formula>LEN(TRIM(AY8))&gt;0</formula>
    </cfRule>
    <cfRule type="expression" dxfId="112" priority="128">
      <formula>$BL$8=TRUE</formula>
    </cfRule>
  </conditionalFormatting>
  <dataValidations count="4">
    <dataValidation allowBlank="1" showInputMessage="1" showErrorMessage="1" promptTitle="【作業場所が十分で特記すべき措置が無い場合】" prompt="バックスペースキーで空欄としてください（着色が消えます）" sqref="AN12:BF13" xr:uid="{A06EECEC-EDBE-4D63-9844-5CA4DAF34199}"/>
    <dataValidation allowBlank="1" showInputMessage="1" showErrorMessage="1" prompt="複数棟の場合は、最も古い棟の年数を入力してください" sqref="U6:W6" xr:uid="{50B75178-969E-46A2-82F1-6F61431999FF}"/>
    <dataValidation allowBlank="1" showInputMessage="1" showErrorMessage="1" prompt="発生しない場合は0を入力してください" sqref="AI47:AN52" xr:uid="{2113E2CC-F8DE-4375-8984-699CABFC55AA}"/>
    <dataValidation allowBlank="1" showInputMessage="1" showErrorMessage="1" prompt="具体的な工程を入力してください。" sqref="D44:V44" xr:uid="{3D76AAE6-0CA6-41CF-B8DD-720FDE08AF9C}"/>
  </dataValidations>
  <printOptions horizontalCentered="1"/>
  <pageMargins left="0.39370078740157483" right="0.39370078740157483" top="0.59055118110236227" bottom="0.39370078740157483" header="0.31496062992125984" footer="0.31496062992125984"/>
  <pageSetup paperSize="9" scale="80" orientation="portrait" r:id="rId1"/>
  <ignoredErrors>
    <ignoredError sqref="BM13 BM18 BN40 BN42 BM48:BM51"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16386" r:id="rId5" name="Check Box 2">
              <controlPr defaultSize="0" print="0" autoFill="0" autoLine="0" autoPict="0">
                <anchor moveWithCells="1">
                  <from>
                    <xdr:col>25</xdr:col>
                    <xdr:colOff>109538</xdr:colOff>
                    <xdr:row>2</xdr:row>
                    <xdr:rowOff>333375</xdr:rowOff>
                  </from>
                  <to>
                    <xdr:col>27</xdr:col>
                    <xdr:colOff>19050</xdr:colOff>
                    <xdr:row>4</xdr:row>
                    <xdr:rowOff>38100</xdr:rowOff>
                  </to>
                </anchor>
              </controlPr>
            </control>
          </mc:Choice>
        </mc:AlternateContent>
        <mc:AlternateContent xmlns:mc="http://schemas.openxmlformats.org/markup-compatibility/2006">
          <mc:Choice Requires="x14">
            <control shapeId="16388" r:id="rId6"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16389" r:id="rId7" name="Check Box 5">
              <controlPr defaultSize="0" print="0" autoFill="0" autoLine="0" autoPict="0">
                <anchor moveWithCells="1">
                  <from>
                    <xdr:col>34</xdr:col>
                    <xdr:colOff>104775</xdr:colOff>
                    <xdr:row>3</xdr:row>
                    <xdr:rowOff>180975</xdr:rowOff>
                  </from>
                  <to>
                    <xdr:col>36</xdr:col>
                    <xdr:colOff>19050</xdr:colOff>
                    <xdr:row>5</xdr:row>
                    <xdr:rowOff>28575</xdr:rowOff>
                  </to>
                </anchor>
              </controlPr>
            </control>
          </mc:Choice>
        </mc:AlternateContent>
        <mc:AlternateContent xmlns:mc="http://schemas.openxmlformats.org/markup-compatibility/2006">
          <mc:Choice Requires="x14">
            <control shapeId="16391" r:id="rId8" name="Check Box 7">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16392" r:id="rId9" name="Check Box 8">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16393" r:id="rId10" name="Check Box 9">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16394" r:id="rId11" name="Check Box 10">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16395" r:id="rId12" name="Check Box 11">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16396" r:id="rId13" name="Check Box 12">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16397" r:id="rId14" name="Check Box 13">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16398" r:id="rId15" name="Check Box 14">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16399" r:id="rId16" name="Check Box 15">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16400" r:id="rId17" name="Check Box 16">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16401" r:id="rId18" name="Check Box 17">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16404" r:id="rId19" name="Check Box 2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16405" r:id="rId20" name="Check Box 21">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16406" r:id="rId21" name="Check Box 22">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16407" r:id="rId22" name="Check Box 23">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16408" r:id="rId23" name="Check Box 24">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16409" r:id="rId24" name="Check Box 25">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16410" r:id="rId25" name="Check Box 26">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16411" r:id="rId26" name="Check Box 27">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6412" r:id="rId27" name="Check Box 28">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16413" r:id="rId28" name="Check Box 29">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16414" r:id="rId29" name="Check Box 30">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16415" r:id="rId30" name="Check Box 31">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16416" r:id="rId31" name="Check Box 32">
              <controlPr defaultSize="0" print="0" autoFill="0" autoLine="0" autoPict="0">
                <anchor moveWithCells="1">
                  <from>
                    <xdr:col>32</xdr:col>
                    <xdr:colOff>123825</xdr:colOff>
                    <xdr:row>31</xdr:row>
                    <xdr:rowOff>176213</xdr:rowOff>
                  </from>
                  <to>
                    <xdr:col>34</xdr:col>
                    <xdr:colOff>47625</xdr:colOff>
                    <xdr:row>33</xdr:row>
                    <xdr:rowOff>28575</xdr:rowOff>
                  </to>
                </anchor>
              </controlPr>
            </control>
          </mc:Choice>
        </mc:AlternateContent>
        <mc:AlternateContent xmlns:mc="http://schemas.openxmlformats.org/markup-compatibility/2006">
          <mc:Choice Requires="x14">
            <control shapeId="16417" r:id="rId32" name="Check Box 33">
              <controlPr defaultSize="0" print="0" autoFill="0" autoLine="0" autoPict="0">
                <anchor moveWithCells="1">
                  <from>
                    <xdr:col>36</xdr:col>
                    <xdr:colOff>123825</xdr:colOff>
                    <xdr:row>31</xdr:row>
                    <xdr:rowOff>176213</xdr:rowOff>
                  </from>
                  <to>
                    <xdr:col>38</xdr:col>
                    <xdr:colOff>47625</xdr:colOff>
                    <xdr:row>33</xdr:row>
                    <xdr:rowOff>28575</xdr:rowOff>
                  </to>
                </anchor>
              </controlPr>
            </control>
          </mc:Choice>
        </mc:AlternateContent>
        <mc:AlternateContent xmlns:mc="http://schemas.openxmlformats.org/markup-compatibility/2006">
          <mc:Choice Requires="x14">
            <control shapeId="16418" r:id="rId33" name="Check Box 34">
              <controlPr defaultSize="0" print="0" autoFill="0" autoLine="0" autoPict="0">
                <anchor moveWithCells="1">
                  <from>
                    <xdr:col>40</xdr:col>
                    <xdr:colOff>123825</xdr:colOff>
                    <xdr:row>35</xdr:row>
                    <xdr:rowOff>176213</xdr:rowOff>
                  </from>
                  <to>
                    <xdr:col>42</xdr:col>
                    <xdr:colOff>47625</xdr:colOff>
                    <xdr:row>37</xdr:row>
                    <xdr:rowOff>28575</xdr:rowOff>
                  </to>
                </anchor>
              </controlPr>
            </control>
          </mc:Choice>
        </mc:AlternateContent>
        <mc:AlternateContent xmlns:mc="http://schemas.openxmlformats.org/markup-compatibility/2006">
          <mc:Choice Requires="x14">
            <control shapeId="16419" r:id="rId34" name="Check Box 35">
              <controlPr defaultSize="0" print="0" autoFill="0" autoLine="0" autoPict="0">
                <anchor moveWithCells="1">
                  <from>
                    <xdr:col>44</xdr:col>
                    <xdr:colOff>123825</xdr:colOff>
                    <xdr:row>35</xdr:row>
                    <xdr:rowOff>176213</xdr:rowOff>
                  </from>
                  <to>
                    <xdr:col>46</xdr:col>
                    <xdr:colOff>47625</xdr:colOff>
                    <xdr:row>37</xdr:row>
                    <xdr:rowOff>28575</xdr:rowOff>
                  </to>
                </anchor>
              </controlPr>
            </control>
          </mc:Choice>
        </mc:AlternateContent>
        <mc:AlternateContent xmlns:mc="http://schemas.openxmlformats.org/markup-compatibility/2006">
          <mc:Choice Requires="x14">
            <control shapeId="16420" r:id="rId35" name="Check Box 36">
              <controlPr defaultSize="0" print="0" autoFill="0" autoLine="0" autoPict="0">
                <anchor moveWithCells="1">
                  <from>
                    <xdr:col>31</xdr:col>
                    <xdr:colOff>123825</xdr:colOff>
                    <xdr:row>37</xdr:row>
                    <xdr:rowOff>176213</xdr:rowOff>
                  </from>
                  <to>
                    <xdr:col>33</xdr:col>
                    <xdr:colOff>47625</xdr:colOff>
                    <xdr:row>39</xdr:row>
                    <xdr:rowOff>28575</xdr:rowOff>
                  </to>
                </anchor>
              </controlPr>
            </control>
          </mc:Choice>
        </mc:AlternateContent>
        <mc:AlternateContent xmlns:mc="http://schemas.openxmlformats.org/markup-compatibility/2006">
          <mc:Choice Requires="x14">
            <control shapeId="16421" r:id="rId36" name="Check Box 37">
              <controlPr defaultSize="0" print="0" autoFill="0" autoLine="0" autoPict="0">
                <anchor moveWithCells="1">
                  <from>
                    <xdr:col>35</xdr:col>
                    <xdr:colOff>123825</xdr:colOff>
                    <xdr:row>37</xdr:row>
                    <xdr:rowOff>176213</xdr:rowOff>
                  </from>
                  <to>
                    <xdr:col>37</xdr:col>
                    <xdr:colOff>47625</xdr:colOff>
                    <xdr:row>39</xdr:row>
                    <xdr:rowOff>28575</xdr:rowOff>
                  </to>
                </anchor>
              </controlPr>
            </control>
          </mc:Choice>
        </mc:AlternateContent>
        <mc:AlternateContent xmlns:mc="http://schemas.openxmlformats.org/markup-compatibility/2006">
          <mc:Choice Requires="x14">
            <control shapeId="16422" r:id="rId37" name="Check Box 38">
              <controlPr defaultSize="0" print="0" autoFill="0" autoLine="0" autoPict="0">
                <anchor moveWithCells="1">
                  <from>
                    <xdr:col>39</xdr:col>
                    <xdr:colOff>123825</xdr:colOff>
                    <xdr:row>39</xdr:row>
                    <xdr:rowOff>176213</xdr:rowOff>
                  </from>
                  <to>
                    <xdr:col>41</xdr:col>
                    <xdr:colOff>47625</xdr:colOff>
                    <xdr:row>41</xdr:row>
                    <xdr:rowOff>28575</xdr:rowOff>
                  </to>
                </anchor>
              </controlPr>
            </control>
          </mc:Choice>
        </mc:AlternateContent>
        <mc:AlternateContent xmlns:mc="http://schemas.openxmlformats.org/markup-compatibility/2006">
          <mc:Choice Requires="x14">
            <control shapeId="16423" r:id="rId38" name="Check Box 39">
              <controlPr defaultSize="0" print="0" autoFill="0" autoLine="0" autoPict="0">
                <anchor moveWithCells="1">
                  <from>
                    <xdr:col>43</xdr:col>
                    <xdr:colOff>123825</xdr:colOff>
                    <xdr:row>39</xdr:row>
                    <xdr:rowOff>176213</xdr:rowOff>
                  </from>
                  <to>
                    <xdr:col>45</xdr:col>
                    <xdr:colOff>47625</xdr:colOff>
                    <xdr:row>41</xdr:row>
                    <xdr:rowOff>28575</xdr:rowOff>
                  </to>
                </anchor>
              </controlPr>
            </control>
          </mc:Choice>
        </mc:AlternateContent>
        <mc:AlternateContent xmlns:mc="http://schemas.openxmlformats.org/markup-compatibility/2006">
          <mc:Choice Requires="x14">
            <control shapeId="16424" r:id="rId39" name="Check Box 40">
              <controlPr defaultSize="0" print="0" autoFill="0" autoLine="0" autoPict="0">
                <anchor moveWithCells="1">
                  <from>
                    <xdr:col>32</xdr:col>
                    <xdr:colOff>123825</xdr:colOff>
                    <xdr:row>41</xdr:row>
                    <xdr:rowOff>176213</xdr:rowOff>
                  </from>
                  <to>
                    <xdr:col>34</xdr:col>
                    <xdr:colOff>47625</xdr:colOff>
                    <xdr:row>43</xdr:row>
                    <xdr:rowOff>28575</xdr:rowOff>
                  </to>
                </anchor>
              </controlPr>
            </control>
          </mc:Choice>
        </mc:AlternateContent>
        <mc:AlternateContent xmlns:mc="http://schemas.openxmlformats.org/markup-compatibility/2006">
          <mc:Choice Requires="x14">
            <control shapeId="16425" r:id="rId40" name="Check Box 41">
              <controlPr defaultSize="0" print="0" autoFill="0" autoLine="0" autoPict="0">
                <anchor moveWithCells="1">
                  <from>
                    <xdr:col>36</xdr:col>
                    <xdr:colOff>123825</xdr:colOff>
                    <xdr:row>41</xdr:row>
                    <xdr:rowOff>176213</xdr:rowOff>
                  </from>
                  <to>
                    <xdr:col>38</xdr:col>
                    <xdr:colOff>47625</xdr:colOff>
                    <xdr:row>43</xdr:row>
                    <xdr:rowOff>28575</xdr:rowOff>
                  </to>
                </anchor>
              </controlPr>
            </control>
          </mc:Choice>
        </mc:AlternateContent>
        <mc:AlternateContent xmlns:mc="http://schemas.openxmlformats.org/markup-compatibility/2006">
          <mc:Choice Requires="x14">
            <control shapeId="16444" r:id="rId41" name="Check Box 60">
              <controlPr defaultSize="0" print="0" autoFill="0" autoLine="0" autoPict="0">
                <anchor moveWithCells="1">
                  <from>
                    <xdr:col>42</xdr:col>
                    <xdr:colOff>123825</xdr:colOff>
                    <xdr:row>45</xdr:row>
                    <xdr:rowOff>176213</xdr:rowOff>
                  </from>
                  <to>
                    <xdr:col>44</xdr:col>
                    <xdr:colOff>57150</xdr:colOff>
                    <xdr:row>47</xdr:row>
                    <xdr:rowOff>28575</xdr:rowOff>
                  </to>
                </anchor>
              </controlPr>
            </control>
          </mc:Choice>
        </mc:AlternateContent>
        <mc:AlternateContent xmlns:mc="http://schemas.openxmlformats.org/markup-compatibility/2006">
          <mc:Choice Requires="x14">
            <control shapeId="16445" r:id="rId42" name="Check Box 61">
              <controlPr defaultSize="0" print="0" autoFill="0" autoLine="0" autoPict="0">
                <anchor moveWithCells="1">
                  <from>
                    <xdr:col>46</xdr:col>
                    <xdr:colOff>123825</xdr:colOff>
                    <xdr:row>45</xdr:row>
                    <xdr:rowOff>176213</xdr:rowOff>
                  </from>
                  <to>
                    <xdr:col>48</xdr:col>
                    <xdr:colOff>57150</xdr:colOff>
                    <xdr:row>47</xdr:row>
                    <xdr:rowOff>28575</xdr:rowOff>
                  </to>
                </anchor>
              </controlPr>
            </control>
          </mc:Choice>
        </mc:AlternateContent>
        <mc:AlternateContent xmlns:mc="http://schemas.openxmlformats.org/markup-compatibility/2006">
          <mc:Choice Requires="x14">
            <control shapeId="16446" r:id="rId43" name="Check Box 62">
              <controlPr defaultSize="0" print="0" autoFill="0" autoLine="0" autoPict="0">
                <anchor moveWithCells="1">
                  <from>
                    <xdr:col>50</xdr:col>
                    <xdr:colOff>123825</xdr:colOff>
                    <xdr:row>45</xdr:row>
                    <xdr:rowOff>176213</xdr:rowOff>
                  </from>
                  <to>
                    <xdr:col>52</xdr:col>
                    <xdr:colOff>57150</xdr:colOff>
                    <xdr:row>47</xdr:row>
                    <xdr:rowOff>28575</xdr:rowOff>
                  </to>
                </anchor>
              </controlPr>
            </control>
          </mc:Choice>
        </mc:AlternateContent>
        <mc:AlternateContent xmlns:mc="http://schemas.openxmlformats.org/markup-compatibility/2006">
          <mc:Choice Requires="x14">
            <control shapeId="16447" r:id="rId44" name="Check Box 63">
              <controlPr defaultSize="0" print="0" autoFill="0" autoLine="0" autoPict="0">
                <anchor moveWithCells="1">
                  <from>
                    <xdr:col>54</xdr:col>
                    <xdr:colOff>123825</xdr:colOff>
                    <xdr:row>45</xdr:row>
                    <xdr:rowOff>176213</xdr:rowOff>
                  </from>
                  <to>
                    <xdr:col>56</xdr:col>
                    <xdr:colOff>57150</xdr:colOff>
                    <xdr:row>47</xdr:row>
                    <xdr:rowOff>28575</xdr:rowOff>
                  </to>
                </anchor>
              </controlPr>
            </control>
          </mc:Choice>
        </mc:AlternateContent>
        <mc:AlternateContent xmlns:mc="http://schemas.openxmlformats.org/markup-compatibility/2006">
          <mc:Choice Requires="x14">
            <control shapeId="16448" r:id="rId45" name="Check Box 64">
              <controlPr defaultSize="0" print="0" autoFill="0" autoLine="0" autoPict="0">
                <anchor moveWithCells="1">
                  <from>
                    <xdr:col>42</xdr:col>
                    <xdr:colOff>123825</xdr:colOff>
                    <xdr:row>46</xdr:row>
                    <xdr:rowOff>176213</xdr:rowOff>
                  </from>
                  <to>
                    <xdr:col>44</xdr:col>
                    <xdr:colOff>57150</xdr:colOff>
                    <xdr:row>48</xdr:row>
                    <xdr:rowOff>28575</xdr:rowOff>
                  </to>
                </anchor>
              </controlPr>
            </control>
          </mc:Choice>
        </mc:AlternateContent>
        <mc:AlternateContent xmlns:mc="http://schemas.openxmlformats.org/markup-compatibility/2006">
          <mc:Choice Requires="x14">
            <control shapeId="16449" r:id="rId46" name="Check Box 65">
              <controlPr defaultSize="0" print="0" autoFill="0" autoLine="0" autoPict="0">
                <anchor moveWithCells="1">
                  <from>
                    <xdr:col>42</xdr:col>
                    <xdr:colOff>123825</xdr:colOff>
                    <xdr:row>47</xdr:row>
                    <xdr:rowOff>176213</xdr:rowOff>
                  </from>
                  <to>
                    <xdr:col>44</xdr:col>
                    <xdr:colOff>57150</xdr:colOff>
                    <xdr:row>49</xdr:row>
                    <xdr:rowOff>28575</xdr:rowOff>
                  </to>
                </anchor>
              </controlPr>
            </control>
          </mc:Choice>
        </mc:AlternateContent>
        <mc:AlternateContent xmlns:mc="http://schemas.openxmlformats.org/markup-compatibility/2006">
          <mc:Choice Requires="x14">
            <control shapeId="16450" r:id="rId47" name="Check Box 66">
              <controlPr defaultSize="0" print="0" autoFill="0" autoLine="0" autoPict="0">
                <anchor moveWithCells="1">
                  <from>
                    <xdr:col>46</xdr:col>
                    <xdr:colOff>123825</xdr:colOff>
                    <xdr:row>47</xdr:row>
                    <xdr:rowOff>176213</xdr:rowOff>
                  </from>
                  <to>
                    <xdr:col>48</xdr:col>
                    <xdr:colOff>57150</xdr:colOff>
                    <xdr:row>49</xdr:row>
                    <xdr:rowOff>28575</xdr:rowOff>
                  </to>
                </anchor>
              </controlPr>
            </control>
          </mc:Choice>
        </mc:AlternateContent>
        <mc:AlternateContent xmlns:mc="http://schemas.openxmlformats.org/markup-compatibility/2006">
          <mc:Choice Requires="x14">
            <control shapeId="16451" r:id="rId48" name="Check Box 67">
              <controlPr defaultSize="0" print="0" autoFill="0" autoLine="0" autoPict="0">
                <anchor moveWithCells="1">
                  <from>
                    <xdr:col>50</xdr:col>
                    <xdr:colOff>123825</xdr:colOff>
                    <xdr:row>47</xdr:row>
                    <xdr:rowOff>176213</xdr:rowOff>
                  </from>
                  <to>
                    <xdr:col>52</xdr:col>
                    <xdr:colOff>57150</xdr:colOff>
                    <xdr:row>49</xdr:row>
                    <xdr:rowOff>28575</xdr:rowOff>
                  </to>
                </anchor>
              </controlPr>
            </control>
          </mc:Choice>
        </mc:AlternateContent>
        <mc:AlternateContent xmlns:mc="http://schemas.openxmlformats.org/markup-compatibility/2006">
          <mc:Choice Requires="x14">
            <control shapeId="16452" r:id="rId49" name="Check Box 68">
              <controlPr defaultSize="0" print="0" autoFill="0" autoLine="0" autoPict="0">
                <anchor moveWithCells="1">
                  <from>
                    <xdr:col>54</xdr:col>
                    <xdr:colOff>123825</xdr:colOff>
                    <xdr:row>47</xdr:row>
                    <xdr:rowOff>176213</xdr:rowOff>
                  </from>
                  <to>
                    <xdr:col>56</xdr:col>
                    <xdr:colOff>57150</xdr:colOff>
                    <xdr:row>49</xdr:row>
                    <xdr:rowOff>28575</xdr:rowOff>
                  </to>
                </anchor>
              </controlPr>
            </control>
          </mc:Choice>
        </mc:AlternateContent>
        <mc:AlternateContent xmlns:mc="http://schemas.openxmlformats.org/markup-compatibility/2006">
          <mc:Choice Requires="x14">
            <control shapeId="16453" r:id="rId50" name="Check Box 69">
              <controlPr defaultSize="0" print="0" autoFill="0" autoLine="0" autoPict="0">
                <anchor moveWithCells="1">
                  <from>
                    <xdr:col>42</xdr:col>
                    <xdr:colOff>123825</xdr:colOff>
                    <xdr:row>48</xdr:row>
                    <xdr:rowOff>176213</xdr:rowOff>
                  </from>
                  <to>
                    <xdr:col>44</xdr:col>
                    <xdr:colOff>57150</xdr:colOff>
                    <xdr:row>50</xdr:row>
                    <xdr:rowOff>28575</xdr:rowOff>
                  </to>
                </anchor>
              </controlPr>
            </control>
          </mc:Choice>
        </mc:AlternateContent>
        <mc:AlternateContent xmlns:mc="http://schemas.openxmlformats.org/markup-compatibility/2006">
          <mc:Choice Requires="x14">
            <control shapeId="16454" r:id="rId51" name="Check Box 70">
              <controlPr defaultSize="0" print="0" autoFill="0" autoLine="0" autoPict="0">
                <anchor moveWithCells="1">
                  <from>
                    <xdr:col>42</xdr:col>
                    <xdr:colOff>123825</xdr:colOff>
                    <xdr:row>49</xdr:row>
                    <xdr:rowOff>176213</xdr:rowOff>
                  </from>
                  <to>
                    <xdr:col>44</xdr:col>
                    <xdr:colOff>57150</xdr:colOff>
                    <xdr:row>51</xdr:row>
                    <xdr:rowOff>28575</xdr:rowOff>
                  </to>
                </anchor>
              </controlPr>
            </control>
          </mc:Choice>
        </mc:AlternateContent>
        <mc:AlternateContent xmlns:mc="http://schemas.openxmlformats.org/markup-compatibility/2006">
          <mc:Choice Requires="x14">
            <control shapeId="16455" r:id="rId52" name="Check Box 71">
              <controlPr defaultSize="0" print="0" autoFill="0" autoLine="0" autoPict="0">
                <anchor moveWithCells="1">
                  <from>
                    <xdr:col>46</xdr:col>
                    <xdr:colOff>123825</xdr:colOff>
                    <xdr:row>49</xdr:row>
                    <xdr:rowOff>176213</xdr:rowOff>
                  </from>
                  <to>
                    <xdr:col>48</xdr:col>
                    <xdr:colOff>57150</xdr:colOff>
                    <xdr:row>51</xdr:row>
                    <xdr:rowOff>28575</xdr:rowOff>
                  </to>
                </anchor>
              </controlPr>
            </control>
          </mc:Choice>
        </mc:AlternateContent>
        <mc:AlternateContent xmlns:mc="http://schemas.openxmlformats.org/markup-compatibility/2006">
          <mc:Choice Requires="x14">
            <control shapeId="16456" r:id="rId53" name="Check Box 72">
              <controlPr defaultSize="0" print="0" autoFill="0" autoLine="0" autoPict="0">
                <anchor moveWithCells="1">
                  <from>
                    <xdr:col>50</xdr:col>
                    <xdr:colOff>123825</xdr:colOff>
                    <xdr:row>49</xdr:row>
                    <xdr:rowOff>176213</xdr:rowOff>
                  </from>
                  <to>
                    <xdr:col>52</xdr:col>
                    <xdr:colOff>57150</xdr:colOff>
                    <xdr:row>51</xdr:row>
                    <xdr:rowOff>28575</xdr:rowOff>
                  </to>
                </anchor>
              </controlPr>
            </control>
          </mc:Choice>
        </mc:AlternateContent>
        <mc:AlternateContent xmlns:mc="http://schemas.openxmlformats.org/markup-compatibility/2006">
          <mc:Choice Requires="x14">
            <control shapeId="16457" r:id="rId54" name="Check Box 73">
              <controlPr defaultSize="0" print="0" autoFill="0" autoLine="0" autoPict="0">
                <anchor moveWithCells="1">
                  <from>
                    <xdr:col>54</xdr:col>
                    <xdr:colOff>123825</xdr:colOff>
                    <xdr:row>49</xdr:row>
                    <xdr:rowOff>176213</xdr:rowOff>
                  </from>
                  <to>
                    <xdr:col>56</xdr:col>
                    <xdr:colOff>57150</xdr:colOff>
                    <xdr:row>51</xdr:row>
                    <xdr:rowOff>28575</xdr:rowOff>
                  </to>
                </anchor>
              </controlPr>
            </control>
          </mc:Choice>
        </mc:AlternateContent>
        <mc:AlternateContent xmlns:mc="http://schemas.openxmlformats.org/markup-compatibility/2006">
          <mc:Choice Requires="x14">
            <control shapeId="16458" r:id="rId55" name="Check Box 74">
              <controlPr defaultSize="0" print="0" autoFill="0" autoLine="0" autoPict="0">
                <anchor moveWithCells="1">
                  <from>
                    <xdr:col>42</xdr:col>
                    <xdr:colOff>123825</xdr:colOff>
                    <xdr:row>50</xdr:row>
                    <xdr:rowOff>176213</xdr:rowOff>
                  </from>
                  <to>
                    <xdr:col>44</xdr:col>
                    <xdr:colOff>57150</xdr:colOff>
                    <xdr:row>52</xdr:row>
                    <xdr:rowOff>28575</xdr:rowOff>
                  </to>
                </anchor>
              </controlPr>
            </control>
          </mc:Choice>
        </mc:AlternateContent>
        <mc:AlternateContent xmlns:mc="http://schemas.openxmlformats.org/markup-compatibility/2006">
          <mc:Choice Requires="x14">
            <control shapeId="16462" r:id="rId56" name="Check Box 78">
              <controlPr defaultSize="0" print="0" autoFill="0" autoLine="0" autoPict="0">
                <anchor moveWithCells="1">
                  <from>
                    <xdr:col>37</xdr:col>
                    <xdr:colOff>123825</xdr:colOff>
                    <xdr:row>33</xdr:row>
                    <xdr:rowOff>176213</xdr:rowOff>
                  </from>
                  <to>
                    <xdr:col>39</xdr:col>
                    <xdr:colOff>47625</xdr:colOff>
                    <xdr:row>35</xdr:row>
                    <xdr:rowOff>28575</xdr:rowOff>
                  </to>
                </anchor>
              </controlPr>
            </control>
          </mc:Choice>
        </mc:AlternateContent>
        <mc:AlternateContent xmlns:mc="http://schemas.openxmlformats.org/markup-compatibility/2006">
          <mc:Choice Requires="x14">
            <control shapeId="16463" r:id="rId57" name="Check Box 79">
              <controlPr defaultSize="0" print="0" autoFill="0" autoLine="0" autoPict="0">
                <anchor moveWithCells="1">
                  <from>
                    <xdr:col>41</xdr:col>
                    <xdr:colOff>123825</xdr:colOff>
                    <xdr:row>33</xdr:row>
                    <xdr:rowOff>176213</xdr:rowOff>
                  </from>
                  <to>
                    <xdr:col>43</xdr:col>
                    <xdr:colOff>47625</xdr:colOff>
                    <xdr:row>35</xdr:row>
                    <xdr:rowOff>28575</xdr:rowOff>
                  </to>
                </anchor>
              </controlPr>
            </control>
          </mc:Choice>
        </mc:AlternateContent>
        <mc:AlternateContent xmlns:mc="http://schemas.openxmlformats.org/markup-compatibility/2006">
          <mc:Choice Requires="x14">
            <control shapeId="16464" r:id="rId58" name="Check Box 80">
              <controlPr defaultSize="0" print="0" autoFill="0" autoLine="0" autoPict="0">
                <anchor moveWithCells="1">
                  <from>
                    <xdr:col>46</xdr:col>
                    <xdr:colOff>123825</xdr:colOff>
                    <xdr:row>46</xdr:row>
                    <xdr:rowOff>176213</xdr:rowOff>
                  </from>
                  <to>
                    <xdr:col>48</xdr:col>
                    <xdr:colOff>57150</xdr:colOff>
                    <xdr:row>48</xdr:row>
                    <xdr:rowOff>28575</xdr:rowOff>
                  </to>
                </anchor>
              </controlPr>
            </control>
          </mc:Choice>
        </mc:AlternateContent>
        <mc:AlternateContent xmlns:mc="http://schemas.openxmlformats.org/markup-compatibility/2006">
          <mc:Choice Requires="x14">
            <control shapeId="16465" r:id="rId59" name="Check Box 81">
              <controlPr defaultSize="0" print="0" autoFill="0" autoLine="0" autoPict="0">
                <anchor moveWithCells="1">
                  <from>
                    <xdr:col>46</xdr:col>
                    <xdr:colOff>123825</xdr:colOff>
                    <xdr:row>48</xdr:row>
                    <xdr:rowOff>176213</xdr:rowOff>
                  </from>
                  <to>
                    <xdr:col>48</xdr:col>
                    <xdr:colOff>57150</xdr:colOff>
                    <xdr:row>50</xdr:row>
                    <xdr:rowOff>28575</xdr:rowOff>
                  </to>
                </anchor>
              </controlPr>
            </control>
          </mc:Choice>
        </mc:AlternateContent>
        <mc:AlternateContent xmlns:mc="http://schemas.openxmlformats.org/markup-compatibility/2006">
          <mc:Choice Requires="x14">
            <control shapeId="16466" r:id="rId60" name="Check Box 82">
              <controlPr defaultSize="0" print="0" autoFill="0" autoLine="0" autoPict="0">
                <anchor moveWithCells="1">
                  <from>
                    <xdr:col>46</xdr:col>
                    <xdr:colOff>123825</xdr:colOff>
                    <xdr:row>50</xdr:row>
                    <xdr:rowOff>176213</xdr:rowOff>
                  </from>
                  <to>
                    <xdr:col>48</xdr:col>
                    <xdr:colOff>57150</xdr:colOff>
                    <xdr:row>52</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7EA35D5E-5E79-441A-BAB1-19B740DD5262}">
            <xm:f>AND(OR(表紙!$BH$24=TRUE,表紙!$BH$28=TRUE),表紙!$BH$25&lt;&gt;TRUE,表紙!$BH$26&lt;&gt;TRUE)</xm:f>
            <x14:dxf>
              <font>
                <strike/>
                <color theme="0" tint="-0.14993743705557422"/>
              </font>
              <fill>
                <patternFill>
                  <bgColor theme="0"/>
                </patternFill>
              </fill>
              <border>
                <vertical/>
                <horizontal/>
              </border>
            </x14:dxf>
          </x14:cfRule>
          <xm:sqref>A1:BF56</xm:sqref>
        </x14:conditionalFormatting>
        <x14:conditionalFormatting xmlns:xm="http://schemas.microsoft.com/office/excel/2006/main">
          <x14:cfRule type="expression" priority="4" id="{344B61B1-6455-4D4C-86C5-C05089E320FE}">
            <xm:f>表紙!$BH$11=TRUE</xm:f>
            <x14:dxf>
              <font>
                <color theme="1"/>
              </font>
            </x14:dxf>
          </x14:cfRule>
          <xm:sqref>A4:BF10 A11:AM31 A32:BF56</xm:sqref>
        </x14:conditionalFormatting>
        <x14:conditionalFormatting xmlns:xm="http://schemas.microsoft.com/office/excel/2006/main">
          <x14:cfRule type="expression" priority="30" id="{696BF3BB-A67F-42E9-A54D-C05E4BF7C47B}">
            <xm:f>AND(表紙!$BH$25=TRUE,表紙!$BH$26&lt;&gt;TRUE)</xm:f>
            <x14:dxf>
              <font>
                <strike/>
              </font>
              <fill>
                <patternFill>
                  <bgColor theme="0"/>
                </patternFill>
              </fill>
            </x14:dxf>
          </x14:cfRule>
          <xm:sqref>F18:AM30</xm:sqref>
        </x14:conditionalFormatting>
        <x14:conditionalFormatting xmlns:xm="http://schemas.microsoft.com/office/excel/2006/main">
          <x14:cfRule type="expression" priority="7" id="{7B4456B9-668B-41BB-B1E4-B507E312920C}">
            <xm:f>AND(表紙!$BH$25=TRUE,表紙!$BH$26&lt;&gt;TRUE)</xm:f>
            <x14:dxf>
              <font>
                <strike/>
                <color theme="0"/>
              </font>
              <fill>
                <patternFill>
                  <bgColor theme="0"/>
                </patternFill>
              </fill>
            </x14:dxf>
          </x14:cfRule>
          <xm:sqref>AN18:BF30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B2F7C-C035-4B5D-84A9-A8F7D708E38C}">
  <sheetPr>
    <pageSetUpPr fitToPage="1"/>
  </sheetPr>
  <dimension ref="A1:BO65"/>
  <sheetViews>
    <sheetView view="pageBreakPreview" zoomScaleNormal="100" zoomScaleSheetLayoutView="100" workbookViewId="0">
      <selection activeCell="U2" sqref="U2:BF2"/>
    </sheetView>
  </sheetViews>
  <sheetFormatPr defaultColWidth="8.4375" defaultRowHeight="15" customHeight="1"/>
  <cols>
    <col min="1" max="58" width="1.875" style="29" customWidth="1"/>
    <col min="59" max="59" width="1.5" style="57" customWidth="1"/>
    <col min="60" max="65" width="5.5" style="212" hidden="1" customWidth="1"/>
    <col min="66" max="66" width="5.5" style="141" hidden="1" customWidth="1"/>
    <col min="67" max="67" width="11.5625" style="29" bestFit="1" customWidth="1"/>
    <col min="68" max="248" width="8.4375" style="29"/>
    <col min="249" max="249" width="4.3125" style="29" customWidth="1"/>
    <col min="250" max="255" width="8.4375" style="29"/>
    <col min="256" max="256" width="8.6875" style="29" customWidth="1"/>
    <col min="257" max="504" width="8.4375" style="29"/>
    <col min="505" max="505" width="4.3125" style="29" customWidth="1"/>
    <col min="506" max="511" width="8.4375" style="29"/>
    <col min="512" max="512" width="8.6875" style="29" customWidth="1"/>
    <col min="513" max="760" width="8.4375" style="29"/>
    <col min="761" max="761" width="4.3125" style="29" customWidth="1"/>
    <col min="762" max="767" width="8.4375" style="29"/>
    <col min="768" max="768" width="8.6875" style="29" customWidth="1"/>
    <col min="769" max="1016" width="8.4375" style="29"/>
    <col min="1017" max="1017" width="4.3125" style="29" customWidth="1"/>
    <col min="1018" max="1023" width="8.4375" style="29"/>
    <col min="1024" max="1024" width="8.6875" style="29" customWidth="1"/>
    <col min="1025" max="1272" width="8.4375" style="29"/>
    <col min="1273" max="1273" width="4.3125" style="29" customWidth="1"/>
    <col min="1274" max="1279" width="8.4375" style="29"/>
    <col min="1280" max="1280" width="8.6875" style="29" customWidth="1"/>
    <col min="1281" max="1528" width="8.4375" style="29"/>
    <col min="1529" max="1529" width="4.3125" style="29" customWidth="1"/>
    <col min="1530" max="1535" width="8.4375" style="29"/>
    <col min="1536" max="1536" width="8.6875" style="29" customWidth="1"/>
    <col min="1537" max="1784" width="8.4375" style="29"/>
    <col min="1785" max="1785" width="4.3125" style="29" customWidth="1"/>
    <col min="1786" max="1791" width="8.4375" style="29"/>
    <col min="1792" max="1792" width="8.6875" style="29" customWidth="1"/>
    <col min="1793" max="2040" width="8.4375" style="29"/>
    <col min="2041" max="2041" width="4.3125" style="29" customWidth="1"/>
    <col min="2042" max="2047" width="8.4375" style="29"/>
    <col min="2048" max="2048" width="8.6875" style="29" customWidth="1"/>
    <col min="2049" max="2296" width="8.4375" style="29"/>
    <col min="2297" max="2297" width="4.3125" style="29" customWidth="1"/>
    <col min="2298" max="2303" width="8.4375" style="29"/>
    <col min="2304" max="2304" width="8.6875" style="29" customWidth="1"/>
    <col min="2305" max="2552" width="8.4375" style="29"/>
    <col min="2553" max="2553" width="4.3125" style="29" customWidth="1"/>
    <col min="2554" max="2559" width="8.4375" style="29"/>
    <col min="2560" max="2560" width="8.6875" style="29" customWidth="1"/>
    <col min="2561" max="2808" width="8.4375" style="29"/>
    <col min="2809" max="2809" width="4.3125" style="29" customWidth="1"/>
    <col min="2810" max="2815" width="8.4375" style="29"/>
    <col min="2816" max="2816" width="8.6875" style="29" customWidth="1"/>
    <col min="2817" max="3064" width="8.4375" style="29"/>
    <col min="3065" max="3065" width="4.3125" style="29" customWidth="1"/>
    <col min="3066" max="3071" width="8.4375" style="29"/>
    <col min="3072" max="3072" width="8.6875" style="29" customWidth="1"/>
    <col min="3073" max="3320" width="8.4375" style="29"/>
    <col min="3321" max="3321" width="4.3125" style="29" customWidth="1"/>
    <col min="3322" max="3327" width="8.4375" style="29"/>
    <col min="3328" max="3328" width="8.6875" style="29" customWidth="1"/>
    <col min="3329" max="3576" width="8.4375" style="29"/>
    <col min="3577" max="3577" width="4.3125" style="29" customWidth="1"/>
    <col min="3578" max="3583" width="8.4375" style="29"/>
    <col min="3584" max="3584" width="8.6875" style="29" customWidth="1"/>
    <col min="3585" max="3832" width="8.4375" style="29"/>
    <col min="3833" max="3833" width="4.3125" style="29" customWidth="1"/>
    <col min="3834" max="3839" width="8.4375" style="29"/>
    <col min="3840" max="3840" width="8.6875" style="29" customWidth="1"/>
    <col min="3841" max="4088" width="8.4375" style="29"/>
    <col min="4089" max="4089" width="4.3125" style="29" customWidth="1"/>
    <col min="4090" max="4095" width="8.4375" style="29"/>
    <col min="4096" max="4096" width="8.6875" style="29" customWidth="1"/>
    <col min="4097" max="4344" width="8.4375" style="29"/>
    <col min="4345" max="4345" width="4.3125" style="29" customWidth="1"/>
    <col min="4346" max="4351" width="8.4375" style="29"/>
    <col min="4352" max="4352" width="8.6875" style="29" customWidth="1"/>
    <col min="4353" max="4600" width="8.4375" style="29"/>
    <col min="4601" max="4601" width="4.3125" style="29" customWidth="1"/>
    <col min="4602" max="4607" width="8.4375" style="29"/>
    <col min="4608" max="4608" width="8.6875" style="29" customWidth="1"/>
    <col min="4609" max="4856" width="8.4375" style="29"/>
    <col min="4857" max="4857" width="4.3125" style="29" customWidth="1"/>
    <col min="4858" max="4863" width="8.4375" style="29"/>
    <col min="4864" max="4864" width="8.6875" style="29" customWidth="1"/>
    <col min="4865" max="5112" width="8.4375" style="29"/>
    <col min="5113" max="5113" width="4.3125" style="29" customWidth="1"/>
    <col min="5114" max="5119" width="8.4375" style="29"/>
    <col min="5120" max="5120" width="8.6875" style="29" customWidth="1"/>
    <col min="5121" max="5368" width="8.4375" style="29"/>
    <col min="5369" max="5369" width="4.3125" style="29" customWidth="1"/>
    <col min="5370" max="5375" width="8.4375" style="29"/>
    <col min="5376" max="5376" width="8.6875" style="29" customWidth="1"/>
    <col min="5377" max="5624" width="8.4375" style="29"/>
    <col min="5625" max="5625" width="4.3125" style="29" customWidth="1"/>
    <col min="5626" max="5631" width="8.4375" style="29"/>
    <col min="5632" max="5632" width="8.6875" style="29" customWidth="1"/>
    <col min="5633" max="5880" width="8.4375" style="29"/>
    <col min="5881" max="5881" width="4.3125" style="29" customWidth="1"/>
    <col min="5882" max="5887" width="8.4375" style="29"/>
    <col min="5888" max="5888" width="8.6875" style="29" customWidth="1"/>
    <col min="5889" max="6136" width="8.4375" style="29"/>
    <col min="6137" max="6137" width="4.3125" style="29" customWidth="1"/>
    <col min="6138" max="6143" width="8.4375" style="29"/>
    <col min="6144" max="6144" width="8.6875" style="29" customWidth="1"/>
    <col min="6145" max="6392" width="8.4375" style="29"/>
    <col min="6393" max="6393" width="4.3125" style="29" customWidth="1"/>
    <col min="6394" max="6399" width="8.4375" style="29"/>
    <col min="6400" max="6400" width="8.6875" style="29" customWidth="1"/>
    <col min="6401" max="6648" width="8.4375" style="29"/>
    <col min="6649" max="6649" width="4.3125" style="29" customWidth="1"/>
    <col min="6650" max="6655" width="8.4375" style="29"/>
    <col min="6656" max="6656" width="8.6875" style="29" customWidth="1"/>
    <col min="6657" max="6904" width="8.4375" style="29"/>
    <col min="6905" max="6905" width="4.3125" style="29" customWidth="1"/>
    <col min="6906" max="6911" width="8.4375" style="29"/>
    <col min="6912" max="6912" width="8.6875" style="29" customWidth="1"/>
    <col min="6913" max="7160" width="8.4375" style="29"/>
    <col min="7161" max="7161" width="4.3125" style="29" customWidth="1"/>
    <col min="7162" max="7167" width="8.4375" style="29"/>
    <col min="7168" max="7168" width="8.6875" style="29" customWidth="1"/>
    <col min="7169" max="7416" width="8.4375" style="29"/>
    <col min="7417" max="7417" width="4.3125" style="29" customWidth="1"/>
    <col min="7418" max="7423" width="8.4375" style="29"/>
    <col min="7424" max="7424" width="8.6875" style="29" customWidth="1"/>
    <col min="7425" max="7672" width="8.4375" style="29"/>
    <col min="7673" max="7673" width="4.3125" style="29" customWidth="1"/>
    <col min="7674" max="7679" width="8.4375" style="29"/>
    <col min="7680" max="7680" width="8.6875" style="29" customWidth="1"/>
    <col min="7681" max="7928" width="8.4375" style="29"/>
    <col min="7929" max="7929" width="4.3125" style="29" customWidth="1"/>
    <col min="7930" max="7935" width="8.4375" style="29"/>
    <col min="7936" max="7936" width="8.6875" style="29" customWidth="1"/>
    <col min="7937" max="8184" width="8.4375" style="29"/>
    <col min="8185" max="8185" width="4.3125" style="29" customWidth="1"/>
    <col min="8186" max="8191" width="8.4375" style="29"/>
    <col min="8192" max="8192" width="8.6875" style="29" customWidth="1"/>
    <col min="8193" max="8440" width="8.4375" style="29"/>
    <col min="8441" max="8441" width="4.3125" style="29" customWidth="1"/>
    <col min="8442" max="8447" width="8.4375" style="29"/>
    <col min="8448" max="8448" width="8.6875" style="29" customWidth="1"/>
    <col min="8449" max="8696" width="8.4375" style="29"/>
    <col min="8697" max="8697" width="4.3125" style="29" customWidth="1"/>
    <col min="8698" max="8703" width="8.4375" style="29"/>
    <col min="8704" max="8704" width="8.6875" style="29" customWidth="1"/>
    <col min="8705" max="8952" width="8.4375" style="29"/>
    <col min="8953" max="8953" width="4.3125" style="29" customWidth="1"/>
    <col min="8954" max="8959" width="8.4375" style="29"/>
    <col min="8960" max="8960" width="8.6875" style="29" customWidth="1"/>
    <col min="8961" max="9208" width="8.4375" style="29"/>
    <col min="9209" max="9209" width="4.3125" style="29" customWidth="1"/>
    <col min="9210" max="9215" width="8.4375" style="29"/>
    <col min="9216" max="9216" width="8.6875" style="29" customWidth="1"/>
    <col min="9217" max="9464" width="8.4375" style="29"/>
    <col min="9465" max="9465" width="4.3125" style="29" customWidth="1"/>
    <col min="9466" max="9471" width="8.4375" style="29"/>
    <col min="9472" max="9472" width="8.6875" style="29" customWidth="1"/>
    <col min="9473" max="9720" width="8.4375" style="29"/>
    <col min="9721" max="9721" width="4.3125" style="29" customWidth="1"/>
    <col min="9722" max="9727" width="8.4375" style="29"/>
    <col min="9728" max="9728" width="8.6875" style="29" customWidth="1"/>
    <col min="9729" max="9976" width="8.4375" style="29"/>
    <col min="9977" max="9977" width="4.3125" style="29" customWidth="1"/>
    <col min="9978" max="9983" width="8.4375" style="29"/>
    <col min="9984" max="9984" width="8.6875" style="29" customWidth="1"/>
    <col min="9985" max="10232" width="8.4375" style="29"/>
    <col min="10233" max="10233" width="4.3125" style="29" customWidth="1"/>
    <col min="10234" max="10239" width="8.4375" style="29"/>
    <col min="10240" max="10240" width="8.6875" style="29" customWidth="1"/>
    <col min="10241" max="10488" width="8.4375" style="29"/>
    <col min="10489" max="10489" width="4.3125" style="29" customWidth="1"/>
    <col min="10490" max="10495" width="8.4375" style="29"/>
    <col min="10496" max="10496" width="8.6875" style="29" customWidth="1"/>
    <col min="10497" max="10744" width="8.4375" style="29"/>
    <col min="10745" max="10745" width="4.3125" style="29" customWidth="1"/>
    <col min="10746" max="10751" width="8.4375" style="29"/>
    <col min="10752" max="10752" width="8.6875" style="29" customWidth="1"/>
    <col min="10753" max="11000" width="8.4375" style="29"/>
    <col min="11001" max="11001" width="4.3125" style="29" customWidth="1"/>
    <col min="11002" max="11007" width="8.4375" style="29"/>
    <col min="11008" max="11008" width="8.6875" style="29" customWidth="1"/>
    <col min="11009" max="11256" width="8.4375" style="29"/>
    <col min="11257" max="11257" width="4.3125" style="29" customWidth="1"/>
    <col min="11258" max="11263" width="8.4375" style="29"/>
    <col min="11264" max="11264" width="8.6875" style="29" customWidth="1"/>
    <col min="11265" max="11512" width="8.4375" style="29"/>
    <col min="11513" max="11513" width="4.3125" style="29" customWidth="1"/>
    <col min="11514" max="11519" width="8.4375" style="29"/>
    <col min="11520" max="11520" width="8.6875" style="29" customWidth="1"/>
    <col min="11521" max="11768" width="8.4375" style="29"/>
    <col min="11769" max="11769" width="4.3125" style="29" customWidth="1"/>
    <col min="11770" max="11775" width="8.4375" style="29"/>
    <col min="11776" max="11776" width="8.6875" style="29" customWidth="1"/>
    <col min="11777" max="12024" width="8.4375" style="29"/>
    <col min="12025" max="12025" width="4.3125" style="29" customWidth="1"/>
    <col min="12026" max="12031" width="8.4375" style="29"/>
    <col min="12032" max="12032" width="8.6875" style="29" customWidth="1"/>
    <col min="12033" max="12280" width="8.4375" style="29"/>
    <col min="12281" max="12281" width="4.3125" style="29" customWidth="1"/>
    <col min="12282" max="12287" width="8.4375" style="29"/>
    <col min="12288" max="12288" width="8.6875" style="29" customWidth="1"/>
    <col min="12289" max="12536" width="8.4375" style="29"/>
    <col min="12537" max="12537" width="4.3125" style="29" customWidth="1"/>
    <col min="12538" max="12543" width="8.4375" style="29"/>
    <col min="12544" max="12544" width="8.6875" style="29" customWidth="1"/>
    <col min="12545" max="12792" width="8.4375" style="29"/>
    <col min="12793" max="12793" width="4.3125" style="29" customWidth="1"/>
    <col min="12794" max="12799" width="8.4375" style="29"/>
    <col min="12800" max="12800" width="8.6875" style="29" customWidth="1"/>
    <col min="12801" max="13048" width="8.4375" style="29"/>
    <col min="13049" max="13049" width="4.3125" style="29" customWidth="1"/>
    <col min="13050" max="13055" width="8.4375" style="29"/>
    <col min="13056" max="13056" width="8.6875" style="29" customWidth="1"/>
    <col min="13057" max="13304" width="8.4375" style="29"/>
    <col min="13305" max="13305" width="4.3125" style="29" customWidth="1"/>
    <col min="13306" max="13311" width="8.4375" style="29"/>
    <col min="13312" max="13312" width="8.6875" style="29" customWidth="1"/>
    <col min="13313" max="13560" width="8.4375" style="29"/>
    <col min="13561" max="13561" width="4.3125" style="29" customWidth="1"/>
    <col min="13562" max="13567" width="8.4375" style="29"/>
    <col min="13568" max="13568" width="8.6875" style="29" customWidth="1"/>
    <col min="13569" max="13816" width="8.4375" style="29"/>
    <col min="13817" max="13817" width="4.3125" style="29" customWidth="1"/>
    <col min="13818" max="13823" width="8.4375" style="29"/>
    <col min="13824" max="13824" width="8.6875" style="29" customWidth="1"/>
    <col min="13825" max="14072" width="8.4375" style="29"/>
    <col min="14073" max="14073" width="4.3125" style="29" customWidth="1"/>
    <col min="14074" max="14079" width="8.4375" style="29"/>
    <col min="14080" max="14080" width="8.6875" style="29" customWidth="1"/>
    <col min="14081" max="14328" width="8.4375" style="29"/>
    <col min="14329" max="14329" width="4.3125" style="29" customWidth="1"/>
    <col min="14330" max="14335" width="8.4375" style="29"/>
    <col min="14336" max="14336" width="8.6875" style="29" customWidth="1"/>
    <col min="14337" max="14584" width="8.4375" style="29"/>
    <col min="14585" max="14585" width="4.3125" style="29" customWidth="1"/>
    <col min="14586" max="14591" width="8.4375" style="29"/>
    <col min="14592" max="14592" width="8.6875" style="29" customWidth="1"/>
    <col min="14593" max="14840" width="8.4375" style="29"/>
    <col min="14841" max="14841" width="4.3125" style="29" customWidth="1"/>
    <col min="14842" max="14847" width="8.4375" style="29"/>
    <col min="14848" max="14848" width="8.6875" style="29" customWidth="1"/>
    <col min="14849" max="15096" width="8.4375" style="29"/>
    <col min="15097" max="15097" width="4.3125" style="29" customWidth="1"/>
    <col min="15098" max="15103" width="8.4375" style="29"/>
    <col min="15104" max="15104" width="8.6875" style="29" customWidth="1"/>
    <col min="15105" max="15352" width="8.4375" style="29"/>
    <col min="15353" max="15353" width="4.3125" style="29" customWidth="1"/>
    <col min="15354" max="15359" width="8.4375" style="29"/>
    <col min="15360" max="15360" width="8.6875" style="29" customWidth="1"/>
    <col min="15361" max="15608" width="8.4375" style="29"/>
    <col min="15609" max="15609" width="4.3125" style="29" customWidth="1"/>
    <col min="15610" max="15615" width="8.4375" style="29"/>
    <col min="15616" max="15616" width="8.6875" style="29" customWidth="1"/>
    <col min="15617" max="15864" width="8.4375" style="29"/>
    <col min="15865" max="15865" width="4.3125" style="29" customWidth="1"/>
    <col min="15866" max="15871" width="8.4375" style="29"/>
    <col min="15872" max="15872" width="8.6875" style="29" customWidth="1"/>
    <col min="15873" max="16120" width="8.4375" style="29"/>
    <col min="16121" max="16121" width="4.3125" style="29" customWidth="1"/>
    <col min="16122" max="16127" width="8.4375" style="29"/>
    <col min="16128" max="16128" width="8.6875" style="29" customWidth="1"/>
    <col min="16129" max="16384" width="8.4375" style="29"/>
  </cols>
  <sheetData>
    <row r="1" spans="1:67" ht="15" customHeight="1" thickBot="1">
      <c r="A1" s="29" t="s">
        <v>442</v>
      </c>
      <c r="BF1" s="30" t="s">
        <v>84</v>
      </c>
      <c r="BN1" s="139" t="b">
        <f>COUNTIF(BO16:BO64,"*【入力エラー】*")&gt;0</f>
        <v>0</v>
      </c>
    </row>
    <row r="2" spans="1:67" ht="15" customHeight="1" thickBot="1">
      <c r="U2" s="466" t="s">
        <v>486</v>
      </c>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8"/>
      <c r="BN2" s="139" t="s">
        <v>403</v>
      </c>
    </row>
    <row r="3" spans="1:67"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211"/>
      <c r="BN3" s="139"/>
      <c r="BO3" s="59" t="s">
        <v>256</v>
      </c>
    </row>
    <row r="4" spans="1:67" s="31" customFormat="1" ht="15" customHeight="1">
      <c r="A4" s="491" t="s">
        <v>477</v>
      </c>
      <c r="B4" s="388"/>
      <c r="C4" s="388"/>
      <c r="D4" s="388"/>
      <c r="E4" s="388"/>
      <c r="F4" s="388"/>
      <c r="G4" s="388"/>
      <c r="H4" s="388"/>
      <c r="I4" s="388"/>
      <c r="J4" s="388"/>
      <c r="K4" s="388"/>
      <c r="L4" s="388"/>
      <c r="M4" s="388"/>
      <c r="N4" s="388"/>
      <c r="O4" s="389"/>
      <c r="P4" s="260" t="str">
        <f>IF(BH4=TRUE,"☑","□")</f>
        <v>□</v>
      </c>
      <c r="Q4" s="32" t="s">
        <v>447</v>
      </c>
      <c r="R4" s="32"/>
      <c r="S4" s="32"/>
      <c r="T4" s="32"/>
      <c r="U4" s="36"/>
      <c r="V4" s="36"/>
      <c r="W4" s="36"/>
      <c r="X4" s="32"/>
      <c r="Y4" s="32"/>
      <c r="Z4" s="32"/>
      <c r="AA4" s="34"/>
      <c r="AB4" s="32"/>
      <c r="AC4" s="32"/>
      <c r="AD4" s="260" t="str">
        <f>IF(BI4=TRUE,"☑","□")</f>
        <v>□</v>
      </c>
      <c r="AE4" s="32" t="s">
        <v>215</v>
      </c>
      <c r="AF4" s="32"/>
      <c r="AG4" s="32"/>
      <c r="AH4" s="32"/>
      <c r="AI4" s="32"/>
      <c r="AJ4" s="492"/>
      <c r="AK4" s="492"/>
      <c r="AL4" s="492"/>
      <c r="AM4" s="492"/>
      <c r="AN4" s="492"/>
      <c r="AO4" s="492"/>
      <c r="AP4" s="492"/>
      <c r="AQ4" s="492"/>
      <c r="AR4" s="492"/>
      <c r="AS4" s="492"/>
      <c r="AT4" s="492"/>
      <c r="AU4" s="492"/>
      <c r="AV4" s="492"/>
      <c r="AW4" s="492"/>
      <c r="AX4" s="492"/>
      <c r="AY4" s="492"/>
      <c r="AZ4" s="492"/>
      <c r="BA4" s="492"/>
      <c r="BB4" s="492"/>
      <c r="BC4" s="492"/>
      <c r="BD4" s="492"/>
      <c r="BE4" s="492"/>
      <c r="BF4" s="37" t="s">
        <v>213</v>
      </c>
      <c r="BG4" s="58"/>
      <c r="BH4" s="211"/>
      <c r="BI4" s="211"/>
      <c r="BJ4" s="211"/>
      <c r="BK4" s="211"/>
      <c r="BL4" s="211"/>
      <c r="BM4" s="211"/>
      <c r="BN4" s="140" t="b">
        <f>IF($BJ$6=TRUE,COUNTIF(BH4:BI4,TRUE)=0)</f>
        <v>0</v>
      </c>
      <c r="BO4" s="59" t="s">
        <v>405</v>
      </c>
    </row>
    <row r="5" spans="1:67" ht="15" customHeight="1">
      <c r="A5" s="390"/>
      <c r="B5" s="391"/>
      <c r="C5" s="391"/>
      <c r="D5" s="391"/>
      <c r="E5" s="391"/>
      <c r="F5" s="391"/>
      <c r="G5" s="391"/>
      <c r="H5" s="391"/>
      <c r="I5" s="391"/>
      <c r="J5" s="391"/>
      <c r="K5" s="391"/>
      <c r="L5" s="391"/>
      <c r="M5" s="391"/>
      <c r="N5" s="391"/>
      <c r="O5" s="392"/>
      <c r="P5" s="38"/>
      <c r="Q5" s="39"/>
      <c r="R5" s="39"/>
      <c r="S5" s="39"/>
      <c r="T5" s="39"/>
      <c r="U5" s="39"/>
      <c r="V5" s="33"/>
      <c r="W5" s="33"/>
      <c r="X5" s="33"/>
      <c r="Y5" s="39"/>
      <c r="Z5" s="39"/>
      <c r="AA5" s="39"/>
      <c r="AB5" s="39"/>
      <c r="AC5" s="39"/>
      <c r="AD5" s="39"/>
      <c r="AE5" s="39"/>
      <c r="AF5" s="39"/>
      <c r="AG5" s="39"/>
      <c r="AH5" s="39"/>
      <c r="AI5" s="39"/>
      <c r="AJ5" s="40"/>
      <c r="AK5" s="39"/>
      <c r="AL5" s="33"/>
      <c r="AM5" s="39"/>
      <c r="AN5" s="40"/>
      <c r="AO5" s="39"/>
      <c r="AP5" s="41"/>
      <c r="AQ5" s="41"/>
      <c r="AR5" s="39"/>
      <c r="AS5" s="41"/>
      <c r="AT5" s="192"/>
      <c r="AU5" s="192"/>
      <c r="AV5" s="192"/>
      <c r="AW5" s="192"/>
      <c r="AX5" s="192"/>
      <c r="AY5" s="192"/>
      <c r="AZ5" s="192"/>
      <c r="BA5" s="192"/>
      <c r="BB5" s="192"/>
      <c r="BC5" s="192"/>
      <c r="BD5" s="192"/>
      <c r="BE5" s="192"/>
      <c r="BF5" s="42"/>
      <c r="BN5" s="141" t="b">
        <f>IF($BJ$6=TRUE,IF(BI4=TRUE,AJ4=""))</f>
        <v>0</v>
      </c>
      <c r="BO5" s="60" t="s">
        <v>264</v>
      </c>
    </row>
    <row r="6" spans="1:67" s="31" customFormat="1" ht="15" customHeight="1">
      <c r="A6" s="494" t="s">
        <v>384</v>
      </c>
      <c r="B6" s="495"/>
      <c r="C6" s="495"/>
      <c r="D6" s="495"/>
      <c r="E6" s="495"/>
      <c r="F6" s="495"/>
      <c r="G6" s="495"/>
      <c r="H6" s="495"/>
      <c r="I6" s="495"/>
      <c r="J6" s="495"/>
      <c r="K6" s="495"/>
      <c r="L6" s="495"/>
      <c r="M6" s="495"/>
      <c r="N6" s="495"/>
      <c r="O6" s="496"/>
      <c r="P6" s="284" t="str">
        <f>IF(BH6=TRUE,"☑","□")</f>
        <v>□</v>
      </c>
      <c r="Q6" s="207" t="s">
        <v>448</v>
      </c>
      <c r="R6" s="207"/>
      <c r="S6" s="207"/>
      <c r="T6" s="207"/>
      <c r="U6" s="208"/>
      <c r="V6" s="208"/>
      <c r="W6" s="282" t="str">
        <f>IF(BI6=TRUE,"☑","□")</f>
        <v>□</v>
      </c>
      <c r="X6" s="207" t="s">
        <v>449</v>
      </c>
      <c r="Y6" s="207"/>
      <c r="Z6" s="207"/>
      <c r="AA6" s="209"/>
      <c r="AB6" s="207"/>
      <c r="AC6" s="207"/>
      <c r="AD6" s="207"/>
      <c r="AE6" s="207"/>
      <c r="AF6" s="207"/>
      <c r="AG6" s="207"/>
      <c r="AH6" s="282" t="str">
        <f>IF(BJ6=TRUE,"☑","□")</f>
        <v>□</v>
      </c>
      <c r="AI6" s="207" t="s">
        <v>450</v>
      </c>
      <c r="AJ6" s="207"/>
      <c r="AK6" s="208"/>
      <c r="AL6" s="207"/>
      <c r="AM6" s="209"/>
      <c r="AN6" s="207"/>
      <c r="AO6" s="207"/>
      <c r="AP6" s="207"/>
      <c r="AQ6" s="207"/>
      <c r="AR6" s="207"/>
      <c r="AS6" s="207"/>
      <c r="AT6" s="207"/>
      <c r="AU6" s="207"/>
      <c r="AV6" s="207"/>
      <c r="AW6" s="207"/>
      <c r="AX6" s="207"/>
      <c r="AY6" s="207"/>
      <c r="AZ6" s="207"/>
      <c r="BA6" s="207"/>
      <c r="BB6" s="207"/>
      <c r="BC6" s="207"/>
      <c r="BD6" s="208"/>
      <c r="BE6" s="208"/>
      <c r="BF6" s="210"/>
      <c r="BG6" s="58"/>
      <c r="BH6" s="211"/>
      <c r="BI6" s="211"/>
      <c r="BJ6" s="211"/>
      <c r="BK6" s="211"/>
      <c r="BL6" s="211"/>
      <c r="BM6" s="211"/>
      <c r="BN6" s="140" t="b">
        <f>COUNTIF(BH6:BJ6,TRUE)=0</f>
        <v>1</v>
      </c>
      <c r="BO6" s="60" t="s">
        <v>258</v>
      </c>
    </row>
    <row r="7" spans="1:67" ht="15" customHeight="1">
      <c r="A7" s="497"/>
      <c r="B7" s="498"/>
      <c r="C7" s="498"/>
      <c r="D7" s="498"/>
      <c r="E7" s="498"/>
      <c r="F7" s="498"/>
      <c r="G7" s="498"/>
      <c r="H7" s="498"/>
      <c r="I7" s="498"/>
      <c r="J7" s="498"/>
      <c r="K7" s="498"/>
      <c r="L7" s="498"/>
      <c r="M7" s="498"/>
      <c r="N7" s="498"/>
      <c r="O7" s="499"/>
      <c r="P7" s="285" t="str">
        <f>IF(BH7=TRUE,"☑","□")</f>
        <v>□</v>
      </c>
      <c r="Q7" s="200" t="s">
        <v>451</v>
      </c>
      <c r="R7" s="200"/>
      <c r="S7" s="200"/>
      <c r="T7" s="200"/>
      <c r="U7" s="283" t="str">
        <f>IF(BI7=TRUE,"☑","□")</f>
        <v>□</v>
      </c>
      <c r="V7" s="63" t="s">
        <v>452</v>
      </c>
      <c r="W7" s="63"/>
      <c r="X7" s="63"/>
      <c r="Y7" s="200"/>
      <c r="Z7" s="283" t="str">
        <f>IF(BJ7=TRUE,"☑","□")</f>
        <v>□</v>
      </c>
      <c r="AA7" s="200" t="s">
        <v>453</v>
      </c>
      <c r="AB7" s="200"/>
      <c r="AC7" s="200"/>
      <c r="AD7" s="200"/>
      <c r="AE7" s="283" t="str">
        <f>IF(BK7=TRUE,"☑","□")</f>
        <v>□</v>
      </c>
      <c r="AF7" s="200" t="s">
        <v>454</v>
      </c>
      <c r="AG7" s="200"/>
      <c r="AH7" s="200"/>
      <c r="AI7" s="200"/>
      <c r="AJ7" s="201"/>
      <c r="AK7" s="283" t="str">
        <f>IF(BL7=TRUE,"☑","□")</f>
        <v>□</v>
      </c>
      <c r="AL7" s="63" t="s">
        <v>455</v>
      </c>
      <c r="AM7" s="200"/>
      <c r="AN7" s="201"/>
      <c r="AO7" s="200"/>
      <c r="AP7" s="283" t="str">
        <f>IF(BM7=TRUE,"☑","□")</f>
        <v>□</v>
      </c>
      <c r="AQ7" s="63" t="s">
        <v>456</v>
      </c>
      <c r="AR7" s="200"/>
      <c r="AS7" s="202"/>
      <c r="AT7" s="203"/>
      <c r="AU7" s="203"/>
      <c r="AV7" s="203"/>
      <c r="AW7" s="203"/>
      <c r="AX7" s="203"/>
      <c r="AY7" s="203"/>
      <c r="AZ7" s="203"/>
      <c r="BA7" s="203"/>
      <c r="BB7" s="203"/>
      <c r="BC7" s="203"/>
      <c r="BD7" s="203"/>
      <c r="BE7" s="203"/>
      <c r="BF7" s="204"/>
      <c r="BN7" s="141" t="b">
        <f>COUNTIF(BH7:BM8,TRUE)=0</f>
        <v>1</v>
      </c>
      <c r="BO7" s="60" t="s">
        <v>259</v>
      </c>
    </row>
    <row r="8" spans="1:67" ht="15" customHeight="1">
      <c r="A8" s="500"/>
      <c r="B8" s="501"/>
      <c r="C8" s="501"/>
      <c r="D8" s="501"/>
      <c r="E8" s="501"/>
      <c r="F8" s="501"/>
      <c r="G8" s="501"/>
      <c r="H8" s="501"/>
      <c r="I8" s="501"/>
      <c r="J8" s="501"/>
      <c r="K8" s="501"/>
      <c r="L8" s="501"/>
      <c r="M8" s="501"/>
      <c r="N8" s="501"/>
      <c r="O8" s="502"/>
      <c r="P8" s="261" t="str">
        <f>IF(BH8=TRUE,"☑","□")</f>
        <v>□</v>
      </c>
      <c r="Q8" s="199" t="s">
        <v>215</v>
      </c>
      <c r="R8" s="39"/>
      <c r="S8" s="39"/>
      <c r="T8" s="39"/>
      <c r="U8" s="39"/>
      <c r="V8" s="493"/>
      <c r="W8" s="493"/>
      <c r="X8" s="493"/>
      <c r="Y8" s="493"/>
      <c r="Z8" s="493"/>
      <c r="AA8" s="493"/>
      <c r="AB8" s="493"/>
      <c r="AC8" s="493"/>
      <c r="AD8" s="493"/>
      <c r="AE8" s="493"/>
      <c r="AF8" s="493"/>
      <c r="AG8" s="493"/>
      <c r="AH8" s="493"/>
      <c r="AI8" s="493"/>
      <c r="AJ8" s="493"/>
      <c r="AK8" s="493"/>
      <c r="AL8" s="493"/>
      <c r="AM8" s="493"/>
      <c r="AN8" s="493"/>
      <c r="AO8" s="493"/>
      <c r="AP8" s="493"/>
      <c r="AQ8" s="493"/>
      <c r="AR8" s="39" t="s">
        <v>214</v>
      </c>
      <c r="AS8" s="41"/>
      <c r="AT8" s="192"/>
      <c r="AU8" s="192"/>
      <c r="AV8" s="192"/>
      <c r="AW8" s="192"/>
      <c r="AX8" s="192"/>
      <c r="AY8" s="192"/>
      <c r="AZ8" s="192"/>
      <c r="BA8" s="192"/>
      <c r="BB8" s="192"/>
      <c r="BC8" s="192"/>
      <c r="BD8" s="192"/>
      <c r="BE8" s="192"/>
      <c r="BF8" s="42"/>
      <c r="BN8" s="141" t="b">
        <f>IF(BH8=TRUE,V8="")</f>
        <v>0</v>
      </c>
      <c r="BO8" s="60" t="s">
        <v>260</v>
      </c>
    </row>
    <row r="9" spans="1:67" s="31" customFormat="1" ht="15" customHeight="1">
      <c r="A9" s="485" t="s">
        <v>444</v>
      </c>
      <c r="B9" s="486"/>
      <c r="C9" s="486"/>
      <c r="D9" s="486"/>
      <c r="E9" s="486"/>
      <c r="F9" s="486"/>
      <c r="G9" s="486"/>
      <c r="H9" s="486"/>
      <c r="I9" s="486"/>
      <c r="J9" s="486"/>
      <c r="K9" s="486"/>
      <c r="L9" s="486"/>
      <c r="M9" s="486"/>
      <c r="N9" s="486"/>
      <c r="O9" s="487"/>
      <c r="P9" s="260" t="str">
        <f>IF(BH9=TRUE,"☑","□")</f>
        <v>□</v>
      </c>
      <c r="Q9" s="32" t="s">
        <v>308</v>
      </c>
      <c r="R9" s="32"/>
      <c r="S9" s="32"/>
      <c r="T9" s="32"/>
      <c r="U9" s="36"/>
      <c r="V9" s="36"/>
      <c r="W9" s="36"/>
      <c r="X9" s="32"/>
      <c r="Y9" s="32"/>
      <c r="Z9" s="32"/>
      <c r="AA9" s="260" t="str">
        <f>IF(BI9=TRUE,"☑","□")</f>
        <v>□</v>
      </c>
      <c r="AB9" s="32" t="s">
        <v>411</v>
      </c>
      <c r="AC9" s="32"/>
      <c r="AD9" s="32"/>
      <c r="AE9" s="32"/>
      <c r="AF9" s="32"/>
      <c r="AG9" s="32"/>
      <c r="AH9" s="32"/>
      <c r="AI9" s="32"/>
      <c r="AJ9" s="32"/>
      <c r="AK9" s="36"/>
      <c r="AL9" s="32"/>
      <c r="AM9" s="34"/>
      <c r="AN9" s="32"/>
      <c r="AO9" s="32"/>
      <c r="AP9" s="32"/>
      <c r="AQ9" s="32"/>
      <c r="AR9" s="32"/>
      <c r="AS9" s="32"/>
      <c r="AT9" s="32"/>
      <c r="AU9" s="32"/>
      <c r="AV9" s="32"/>
      <c r="AW9" s="32"/>
      <c r="AX9" s="32"/>
      <c r="AY9" s="32"/>
      <c r="AZ9" s="32"/>
      <c r="BA9" s="32"/>
      <c r="BB9" s="32"/>
      <c r="BC9" s="32"/>
      <c r="BD9" s="36"/>
      <c r="BE9" s="36"/>
      <c r="BF9" s="37"/>
      <c r="BG9" s="58"/>
      <c r="BH9" s="211"/>
      <c r="BI9" s="211"/>
      <c r="BJ9" s="211"/>
      <c r="BK9" s="211"/>
      <c r="BL9" s="211"/>
      <c r="BM9" s="211"/>
      <c r="BN9" s="140" t="b">
        <f>IF(OR($BH$6=TRUE,$BI$6=TRUE),COUNTIF(BH9:BI10,TRUE)=0)</f>
        <v>0</v>
      </c>
      <c r="BO9" s="60" t="s">
        <v>334</v>
      </c>
    </row>
    <row r="10" spans="1:67" ht="15" customHeight="1">
      <c r="A10" s="488" t="s">
        <v>445</v>
      </c>
      <c r="B10" s="489"/>
      <c r="C10" s="489"/>
      <c r="D10" s="489"/>
      <c r="E10" s="489"/>
      <c r="F10" s="489"/>
      <c r="G10" s="489"/>
      <c r="H10" s="489"/>
      <c r="I10" s="489"/>
      <c r="J10" s="489"/>
      <c r="K10" s="489"/>
      <c r="L10" s="489"/>
      <c r="M10" s="489"/>
      <c r="N10" s="489"/>
      <c r="O10" s="490"/>
      <c r="P10" s="261" t="str">
        <f>IF(BH10=TRUE,"☑","□")</f>
        <v>□</v>
      </c>
      <c r="Q10" s="39" t="s">
        <v>412</v>
      </c>
      <c r="R10" s="39"/>
      <c r="S10" s="39"/>
      <c r="T10" s="39"/>
      <c r="U10" s="39"/>
      <c r="V10" s="33"/>
      <c r="W10" s="33"/>
      <c r="X10" s="33"/>
      <c r="Y10" s="39"/>
      <c r="Z10" s="39"/>
      <c r="AA10" s="39"/>
      <c r="AB10" s="39"/>
      <c r="AC10" s="39"/>
      <c r="AD10" s="39"/>
      <c r="AE10" s="39"/>
      <c r="AF10" s="39"/>
      <c r="AG10" s="39"/>
      <c r="AH10" s="39"/>
      <c r="AI10" s="39"/>
      <c r="AJ10" s="262" t="str">
        <f>IF(BI10=TRUE,"☑","□")</f>
        <v>□</v>
      </c>
      <c r="AK10" s="39" t="s">
        <v>413</v>
      </c>
      <c r="AL10" s="33"/>
      <c r="AM10" s="39"/>
      <c r="AN10" s="40"/>
      <c r="AO10" s="39"/>
      <c r="AP10" s="41"/>
      <c r="AQ10" s="41"/>
      <c r="AR10" s="39"/>
      <c r="AS10" s="41"/>
      <c r="AT10" s="192"/>
      <c r="AU10" s="192"/>
      <c r="AV10" s="192"/>
      <c r="AW10" s="192"/>
      <c r="AX10" s="192"/>
      <c r="AY10" s="192"/>
      <c r="AZ10" s="192"/>
      <c r="BA10" s="192"/>
      <c r="BB10" s="192"/>
      <c r="BC10" s="192"/>
      <c r="BD10" s="192"/>
      <c r="BE10" s="192"/>
      <c r="BF10" s="42"/>
      <c r="BO10" s="59" t="s">
        <v>333</v>
      </c>
    </row>
    <row r="11" spans="1:67" ht="15" customHeight="1">
      <c r="A11" s="342" t="s">
        <v>457</v>
      </c>
      <c r="B11" s="343"/>
      <c r="C11" s="343"/>
      <c r="D11" s="343"/>
      <c r="E11" s="396"/>
      <c r="F11" s="365" t="s">
        <v>458</v>
      </c>
      <c r="G11" s="366"/>
      <c r="H11" s="366"/>
      <c r="I11" s="366"/>
      <c r="J11" s="366"/>
      <c r="K11" s="366"/>
      <c r="L11" s="366"/>
      <c r="M11" s="366"/>
      <c r="N11" s="366"/>
      <c r="O11" s="367"/>
      <c r="P11" s="43" t="s">
        <v>221</v>
      </c>
      <c r="Q11" s="74"/>
      <c r="R11" s="74"/>
      <c r="S11" s="74"/>
      <c r="T11" s="74"/>
      <c r="U11" s="397"/>
      <c r="V11" s="397"/>
      <c r="W11" s="397"/>
      <c r="X11" s="74" t="s">
        <v>45</v>
      </c>
      <c r="Y11" s="74"/>
      <c r="Z11" s="74"/>
      <c r="AA11" s="74"/>
      <c r="AB11" s="74"/>
      <c r="AC11" s="74"/>
      <c r="AD11" s="205"/>
      <c r="AE11" s="205"/>
      <c r="AF11" s="193"/>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5"/>
      <c r="BN11" s="142" t="b">
        <f>AND(U11="",AD11="")</f>
        <v>1</v>
      </c>
      <c r="BO11" s="60"/>
    </row>
    <row r="12" spans="1:67" ht="15" customHeight="1">
      <c r="A12" s="315" t="s">
        <v>242</v>
      </c>
      <c r="B12" s="316"/>
      <c r="C12" s="316"/>
      <c r="D12" s="316"/>
      <c r="E12" s="317"/>
      <c r="F12" s="368"/>
      <c r="G12" s="369"/>
      <c r="H12" s="369"/>
      <c r="I12" s="369"/>
      <c r="J12" s="369"/>
      <c r="K12" s="369"/>
      <c r="L12" s="369"/>
      <c r="M12" s="369"/>
      <c r="N12" s="369"/>
      <c r="O12" s="370"/>
      <c r="P12" s="35" t="s">
        <v>215</v>
      </c>
      <c r="Q12" s="35"/>
      <c r="R12" s="35"/>
      <c r="S12" s="35"/>
      <c r="T12" s="3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5" t="s">
        <v>213</v>
      </c>
      <c r="AS12" s="35"/>
      <c r="AT12" s="35"/>
      <c r="AU12" s="35"/>
      <c r="AV12" s="35"/>
      <c r="AW12" s="35"/>
      <c r="AX12" s="35"/>
      <c r="AY12" s="35"/>
      <c r="AZ12" s="35"/>
      <c r="BA12" s="35"/>
      <c r="BB12" s="35"/>
      <c r="BC12" s="35"/>
      <c r="BD12" s="35"/>
      <c r="BE12" s="35"/>
      <c r="BF12" s="47"/>
      <c r="BO12" s="60"/>
    </row>
    <row r="13" spans="1:67" ht="15" customHeight="1">
      <c r="A13" s="315" t="s">
        <v>244</v>
      </c>
      <c r="B13" s="316"/>
      <c r="C13" s="316"/>
      <c r="D13" s="316"/>
      <c r="E13" s="317"/>
      <c r="F13" s="365" t="s">
        <v>220</v>
      </c>
      <c r="G13" s="366"/>
      <c r="H13" s="366"/>
      <c r="I13" s="366"/>
      <c r="J13" s="366"/>
      <c r="K13" s="366"/>
      <c r="L13" s="366"/>
      <c r="M13" s="366"/>
      <c r="N13" s="366"/>
      <c r="O13" s="367"/>
      <c r="P13" s="197" t="s">
        <v>224</v>
      </c>
      <c r="Q13" s="74"/>
      <c r="R13" s="74"/>
      <c r="S13" s="74"/>
      <c r="T13" s="74"/>
      <c r="U13" s="74"/>
      <c r="V13" s="74"/>
      <c r="W13" s="74"/>
      <c r="X13" s="74"/>
      <c r="Y13" s="193"/>
      <c r="Z13" s="263" t="str">
        <f>IF(BH13=TRUE,"☑","□")</f>
        <v>□</v>
      </c>
      <c r="AA13" s="198" t="s">
        <v>225</v>
      </c>
      <c r="AB13" s="198"/>
      <c r="AC13" s="198"/>
      <c r="AD13" s="263" t="str">
        <f>IF(BI13=TRUE,"☑","□")</f>
        <v>□</v>
      </c>
      <c r="AE13" s="198" t="s">
        <v>226</v>
      </c>
      <c r="AF13" s="198"/>
      <c r="AG13" s="198"/>
      <c r="AH13" s="198"/>
      <c r="AI13" s="198"/>
      <c r="AJ13" s="198"/>
      <c r="AK13" s="263" t="str">
        <f>IF(BJ13=TRUE,"☑","□")</f>
        <v>□</v>
      </c>
      <c r="AL13" s="198" t="s">
        <v>227</v>
      </c>
      <c r="AM13" s="198"/>
      <c r="AN13" s="198"/>
      <c r="AO13" s="263" t="str">
        <f>IF(BK13=TRUE,"☑","□")</f>
        <v>□</v>
      </c>
      <c r="AP13" s="198" t="s">
        <v>228</v>
      </c>
      <c r="AQ13" s="198"/>
      <c r="AR13" s="198"/>
      <c r="AS13" s="263" t="str">
        <f>IF(BL13=TRUE,"☑","□")</f>
        <v>□</v>
      </c>
      <c r="AT13" s="198" t="s">
        <v>215</v>
      </c>
      <c r="AU13" s="198"/>
      <c r="AV13" s="198"/>
      <c r="AW13" s="198"/>
      <c r="AX13" s="198"/>
      <c r="AY13" s="394"/>
      <c r="AZ13" s="394"/>
      <c r="BA13" s="394"/>
      <c r="BB13" s="394"/>
      <c r="BC13" s="394"/>
      <c r="BD13" s="394"/>
      <c r="BE13" s="394"/>
      <c r="BF13" s="52" t="s">
        <v>214</v>
      </c>
      <c r="BN13" s="142" t="b">
        <f>COUNTIF(BH13:BL13,TRUE)=0</f>
        <v>1</v>
      </c>
      <c r="BO13" s="60"/>
    </row>
    <row r="14" spans="1:67" ht="15" customHeight="1">
      <c r="A14" s="315" t="s">
        <v>246</v>
      </c>
      <c r="B14" s="316"/>
      <c r="C14" s="316"/>
      <c r="D14" s="316"/>
      <c r="E14" s="317"/>
      <c r="F14" s="371"/>
      <c r="G14" s="372"/>
      <c r="H14" s="372"/>
      <c r="I14" s="372"/>
      <c r="J14" s="372"/>
      <c r="K14" s="372"/>
      <c r="L14" s="372"/>
      <c r="M14" s="372"/>
      <c r="N14" s="372"/>
      <c r="O14" s="373"/>
      <c r="P14" s="310" t="s">
        <v>229</v>
      </c>
      <c r="Q14" s="311"/>
      <c r="R14" s="311"/>
      <c r="S14" s="311"/>
      <c r="T14" s="311"/>
      <c r="U14" s="311"/>
      <c r="V14" s="311"/>
      <c r="W14" s="311"/>
      <c r="X14" s="311"/>
      <c r="Y14" s="311"/>
      <c r="Z14" s="311"/>
      <c r="AA14" s="311"/>
      <c r="AB14" s="311"/>
      <c r="AC14" s="311"/>
      <c r="AD14" s="311"/>
      <c r="AE14" s="311"/>
      <c r="AF14" s="399"/>
      <c r="AG14" s="399"/>
      <c r="AH14" s="399"/>
      <c r="AI14" s="195" t="s">
        <v>230</v>
      </c>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6"/>
      <c r="BN14" s="141" t="b">
        <f>IF(BL13=TRUE,AY13="")</f>
        <v>0</v>
      </c>
      <c r="BO14" s="60"/>
    </row>
    <row r="15" spans="1:67" ht="15" customHeight="1">
      <c r="A15" s="318" t="s">
        <v>248</v>
      </c>
      <c r="B15" s="319"/>
      <c r="C15" s="319"/>
      <c r="D15" s="319"/>
      <c r="E15" s="320"/>
      <c r="F15" s="368"/>
      <c r="G15" s="369"/>
      <c r="H15" s="369"/>
      <c r="I15" s="369"/>
      <c r="J15" s="369"/>
      <c r="K15" s="369"/>
      <c r="L15" s="369"/>
      <c r="M15" s="369"/>
      <c r="N15" s="369"/>
      <c r="O15" s="370"/>
      <c r="P15" s="35" t="s">
        <v>215</v>
      </c>
      <c r="Q15" s="35"/>
      <c r="R15" s="35"/>
      <c r="S15" s="35"/>
      <c r="T15" s="35"/>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5" t="s">
        <v>213</v>
      </c>
      <c r="AS15" s="35"/>
      <c r="AT15" s="35"/>
      <c r="AU15" s="35"/>
      <c r="AV15" s="35"/>
      <c r="AW15" s="35"/>
      <c r="AX15" s="35"/>
      <c r="AY15" s="35"/>
      <c r="AZ15" s="35"/>
      <c r="BA15" s="35"/>
      <c r="BB15" s="35"/>
      <c r="BC15" s="35"/>
      <c r="BD15" s="35"/>
      <c r="BE15" s="35"/>
      <c r="BF15" s="47"/>
      <c r="BN15" s="143" t="b">
        <f>AND(AF14="")</f>
        <v>1</v>
      </c>
      <c r="BO15" s="59"/>
    </row>
    <row r="16" spans="1:67" ht="15" customHeight="1">
      <c r="A16" s="324"/>
      <c r="B16" s="325"/>
      <c r="C16" s="325"/>
      <c r="D16" s="325"/>
      <c r="E16" s="326"/>
      <c r="F16" s="321"/>
      <c r="G16" s="322"/>
      <c r="H16" s="322"/>
      <c r="I16" s="322"/>
      <c r="J16" s="322"/>
      <c r="K16" s="322"/>
      <c r="L16" s="322"/>
      <c r="M16" s="322"/>
      <c r="N16" s="322"/>
      <c r="O16" s="323"/>
      <c r="P16" s="342" t="s">
        <v>459</v>
      </c>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39" t="s">
        <v>231</v>
      </c>
      <c r="AO16" s="340"/>
      <c r="AP16" s="340"/>
      <c r="AQ16" s="340"/>
      <c r="AR16" s="340"/>
      <c r="AS16" s="340"/>
      <c r="AT16" s="340"/>
      <c r="AU16" s="340"/>
      <c r="AV16" s="340"/>
      <c r="AW16" s="340"/>
      <c r="AX16" s="340"/>
      <c r="AY16" s="340"/>
      <c r="AZ16" s="340"/>
      <c r="BA16" s="340"/>
      <c r="BB16" s="340"/>
      <c r="BC16" s="340"/>
      <c r="BD16" s="340"/>
      <c r="BE16" s="340"/>
      <c r="BF16" s="341"/>
      <c r="BO16" s="61"/>
    </row>
    <row r="17" spans="1:67" ht="15" customHeight="1">
      <c r="A17" s="312"/>
      <c r="B17" s="313"/>
      <c r="C17" s="313"/>
      <c r="D17" s="313"/>
      <c r="E17" s="314"/>
      <c r="F17" s="365" t="s">
        <v>232</v>
      </c>
      <c r="G17" s="366"/>
      <c r="H17" s="366"/>
      <c r="I17" s="366"/>
      <c r="J17" s="366"/>
      <c r="K17" s="366"/>
      <c r="L17" s="366"/>
      <c r="M17" s="366"/>
      <c r="N17" s="366"/>
      <c r="O17" s="367"/>
      <c r="P17" s="378" t="s">
        <v>232</v>
      </c>
      <c r="Q17" s="379"/>
      <c r="R17" s="379"/>
      <c r="S17" s="379"/>
      <c r="T17" s="379"/>
      <c r="U17" s="379"/>
      <c r="V17" s="198"/>
      <c r="W17" s="263" t="str">
        <f>IF(BH17=TRUE,"☑","□")</f>
        <v>□</v>
      </c>
      <c r="X17" s="198" t="s">
        <v>262</v>
      </c>
      <c r="Y17" s="198"/>
      <c r="Z17" s="198"/>
      <c r="AA17" s="198"/>
      <c r="AB17" s="263" t="str">
        <f>IF(BI17=TRUE,"☑","□")</f>
        <v>□</v>
      </c>
      <c r="AC17" s="198" t="s">
        <v>263</v>
      </c>
      <c r="AD17" s="198"/>
      <c r="AE17" s="198"/>
      <c r="AF17" s="198"/>
      <c r="AG17" s="198"/>
      <c r="AH17" s="193"/>
      <c r="AI17" s="193"/>
      <c r="AJ17" s="193"/>
      <c r="AK17" s="193"/>
      <c r="AL17" s="193"/>
      <c r="AM17" s="193"/>
      <c r="AN17" s="344" t="s">
        <v>265</v>
      </c>
      <c r="AO17" s="345"/>
      <c r="AP17" s="345"/>
      <c r="AQ17" s="345"/>
      <c r="AR17" s="345"/>
      <c r="AS17" s="345"/>
      <c r="AT17" s="345"/>
      <c r="AU17" s="345"/>
      <c r="AV17" s="345"/>
      <c r="AW17" s="345"/>
      <c r="AX17" s="345"/>
      <c r="AY17" s="345"/>
      <c r="AZ17" s="345"/>
      <c r="BA17" s="345"/>
      <c r="BB17" s="345"/>
      <c r="BC17" s="345"/>
      <c r="BD17" s="345"/>
      <c r="BE17" s="345"/>
      <c r="BF17" s="346"/>
      <c r="BN17" s="140" t="b">
        <f>COUNTIF(BH17:BI17,TRUE)=0</f>
        <v>1</v>
      </c>
      <c r="BO17" s="55" t="str">
        <f>IF(AND($BH$17=TRUE,$BI$17=TRUE),"【入力エラー】「十分」と「不十分」のいずれか一方をチェックしてください。","")</f>
        <v/>
      </c>
    </row>
    <row r="18" spans="1:67" ht="15" customHeight="1">
      <c r="A18" s="312"/>
      <c r="B18" s="313"/>
      <c r="C18" s="313"/>
      <c r="D18" s="313"/>
      <c r="E18" s="314"/>
      <c r="F18" s="368"/>
      <c r="G18" s="369"/>
      <c r="H18" s="369"/>
      <c r="I18" s="369"/>
      <c r="J18" s="369"/>
      <c r="K18" s="369"/>
      <c r="L18" s="369"/>
      <c r="M18" s="369"/>
      <c r="N18" s="369"/>
      <c r="O18" s="370"/>
      <c r="P18" s="35" t="s">
        <v>215</v>
      </c>
      <c r="Q18" s="35"/>
      <c r="R18" s="35"/>
      <c r="S18" s="35"/>
      <c r="T18" s="35"/>
      <c r="U18" s="380"/>
      <c r="V18" s="380"/>
      <c r="W18" s="380"/>
      <c r="X18" s="380"/>
      <c r="Y18" s="380"/>
      <c r="Z18" s="380"/>
      <c r="AA18" s="380"/>
      <c r="AB18" s="380"/>
      <c r="AC18" s="380"/>
      <c r="AD18" s="380"/>
      <c r="AE18" s="380"/>
      <c r="AF18" s="380"/>
      <c r="AG18" s="380"/>
      <c r="AH18" s="380"/>
      <c r="AI18" s="380"/>
      <c r="AJ18" s="380"/>
      <c r="AK18" s="380"/>
      <c r="AL18" s="380"/>
      <c r="AM18" s="35" t="s">
        <v>213</v>
      </c>
      <c r="AN18" s="347"/>
      <c r="AO18" s="348"/>
      <c r="AP18" s="348"/>
      <c r="AQ18" s="348"/>
      <c r="AR18" s="348"/>
      <c r="AS18" s="348"/>
      <c r="AT18" s="348"/>
      <c r="AU18" s="348"/>
      <c r="AV18" s="348"/>
      <c r="AW18" s="348"/>
      <c r="AX18" s="348"/>
      <c r="AY18" s="348"/>
      <c r="AZ18" s="348"/>
      <c r="BA18" s="348"/>
      <c r="BB18" s="348"/>
      <c r="BC18" s="348"/>
      <c r="BD18" s="348"/>
      <c r="BE18" s="348"/>
      <c r="BF18" s="349"/>
      <c r="BN18" s="143" t="b">
        <f>AN17="〈入力例〉隣地使用の承諾済、道路使用許可済"</f>
        <v>1</v>
      </c>
    </row>
    <row r="19" spans="1:67" ht="15" customHeight="1">
      <c r="A19" s="312" t="s">
        <v>457</v>
      </c>
      <c r="B19" s="313"/>
      <c r="C19" s="313"/>
      <c r="D19" s="313"/>
      <c r="E19" s="314"/>
      <c r="F19" s="365" t="s">
        <v>233</v>
      </c>
      <c r="G19" s="366"/>
      <c r="H19" s="366"/>
      <c r="I19" s="366"/>
      <c r="J19" s="366"/>
      <c r="K19" s="366"/>
      <c r="L19" s="366"/>
      <c r="M19" s="366"/>
      <c r="N19" s="366"/>
      <c r="O19" s="367"/>
      <c r="P19" s="197" t="s">
        <v>271</v>
      </c>
      <c r="Q19" s="195"/>
      <c r="R19" s="195"/>
      <c r="S19" s="195"/>
      <c r="T19" s="195"/>
      <c r="U19" s="263" t="str">
        <f>IF(BH19=TRUE,"☑","□")</f>
        <v>□</v>
      </c>
      <c r="V19" s="381" t="s">
        <v>275</v>
      </c>
      <c r="W19" s="381"/>
      <c r="X19" s="462"/>
      <c r="Y19" s="462"/>
      <c r="Z19" s="462"/>
      <c r="AA19" s="462"/>
      <c r="AB19" s="462"/>
      <c r="AC19" s="462"/>
      <c r="AD19" s="462"/>
      <c r="AE19" s="63" t="s">
        <v>214</v>
      </c>
      <c r="AF19" s="63"/>
      <c r="AG19" s="263" t="str">
        <f>IF(BI19=TRUE,"☑","□")</f>
        <v>□</v>
      </c>
      <c r="AH19" s="63" t="s">
        <v>274</v>
      </c>
      <c r="AI19" s="63"/>
      <c r="AJ19" s="66"/>
      <c r="AK19" s="66"/>
      <c r="AL19" s="66"/>
      <c r="AM19" s="66"/>
      <c r="AN19" s="344" t="s">
        <v>266</v>
      </c>
      <c r="AO19" s="345"/>
      <c r="AP19" s="345"/>
      <c r="AQ19" s="345"/>
      <c r="AR19" s="345"/>
      <c r="AS19" s="345"/>
      <c r="AT19" s="345"/>
      <c r="AU19" s="345"/>
      <c r="AV19" s="345"/>
      <c r="AW19" s="345"/>
      <c r="AX19" s="345"/>
      <c r="AY19" s="345"/>
      <c r="AZ19" s="345"/>
      <c r="BA19" s="345"/>
      <c r="BB19" s="345"/>
      <c r="BC19" s="345"/>
      <c r="BD19" s="345"/>
      <c r="BE19" s="345"/>
      <c r="BF19" s="346"/>
      <c r="BN19" s="139" t="b">
        <f>COUNTIF(BH19:BI19,TRUE)=0</f>
        <v>1</v>
      </c>
      <c r="BO19" s="55" t="str">
        <f>IF(AND(BH19=TRUE,BI19=TRUE),"【入力エラー】「有」と「無」のいずれか一方をチェックしてください。","")</f>
        <v/>
      </c>
    </row>
    <row r="20" spans="1:67" ht="15" customHeight="1">
      <c r="A20" s="312" t="s">
        <v>241</v>
      </c>
      <c r="B20" s="313"/>
      <c r="C20" s="313"/>
      <c r="D20" s="313"/>
      <c r="E20" s="314"/>
      <c r="F20" s="371"/>
      <c r="G20" s="372"/>
      <c r="H20" s="372"/>
      <c r="I20" s="372"/>
      <c r="J20" s="372"/>
      <c r="K20" s="372"/>
      <c r="L20" s="372"/>
      <c r="M20" s="372"/>
      <c r="N20" s="372"/>
      <c r="O20" s="373"/>
      <c r="P20" s="333" t="s">
        <v>335</v>
      </c>
      <c r="Q20" s="334"/>
      <c r="R20" s="334"/>
      <c r="S20" s="334"/>
      <c r="T20" s="334"/>
      <c r="U20" s="334"/>
      <c r="V20" s="334"/>
      <c r="W20" s="334"/>
      <c r="X20" s="334"/>
      <c r="Y20" s="334"/>
      <c r="Z20" s="334"/>
      <c r="AA20" s="334"/>
      <c r="AB20" s="335"/>
      <c r="AC20" s="335"/>
      <c r="AD20" s="335"/>
      <c r="AE20" s="195" t="s">
        <v>230</v>
      </c>
      <c r="AF20" s="195"/>
      <c r="AG20" s="195"/>
      <c r="AH20" s="195"/>
      <c r="AI20" s="195"/>
      <c r="AJ20" s="195"/>
      <c r="AK20" s="195"/>
      <c r="AL20" s="195"/>
      <c r="AM20" s="195"/>
      <c r="AN20" s="350"/>
      <c r="AO20" s="351"/>
      <c r="AP20" s="351"/>
      <c r="AQ20" s="351"/>
      <c r="AR20" s="351"/>
      <c r="AS20" s="351"/>
      <c r="AT20" s="351"/>
      <c r="AU20" s="351"/>
      <c r="AV20" s="351"/>
      <c r="AW20" s="351"/>
      <c r="AX20" s="351"/>
      <c r="AY20" s="351"/>
      <c r="AZ20" s="351"/>
      <c r="BA20" s="351"/>
      <c r="BB20" s="351"/>
      <c r="BC20" s="351"/>
      <c r="BD20" s="351"/>
      <c r="BE20" s="351"/>
      <c r="BF20" s="352"/>
      <c r="BN20" s="141" t="b">
        <f>IF(BH19=TRUE,X19="")</f>
        <v>0</v>
      </c>
    </row>
    <row r="21" spans="1:67" ht="15" customHeight="1">
      <c r="A21" s="312" t="s">
        <v>243</v>
      </c>
      <c r="B21" s="313"/>
      <c r="C21" s="313"/>
      <c r="D21" s="313"/>
      <c r="E21" s="314"/>
      <c r="F21" s="371"/>
      <c r="G21" s="372"/>
      <c r="H21" s="372"/>
      <c r="I21" s="372"/>
      <c r="J21" s="372"/>
      <c r="K21" s="372"/>
      <c r="L21" s="372"/>
      <c r="M21" s="372"/>
      <c r="N21" s="372"/>
      <c r="O21" s="373"/>
      <c r="P21" s="197" t="s">
        <v>272</v>
      </c>
      <c r="Q21" s="195"/>
      <c r="R21" s="195"/>
      <c r="S21" s="195"/>
      <c r="T21" s="195"/>
      <c r="U21" s="264" t="str">
        <f>IF(BH21=TRUE,"☑","□")</f>
        <v>□</v>
      </c>
      <c r="V21" s="63" t="s">
        <v>273</v>
      </c>
      <c r="W21" s="63"/>
      <c r="X21" s="264" t="str">
        <f>IF(BI21=TRUE,"☑","□")</f>
        <v>□</v>
      </c>
      <c r="Y21" s="63" t="s">
        <v>274</v>
      </c>
      <c r="Z21" s="63"/>
      <c r="AA21" s="66"/>
      <c r="AB21" s="66"/>
      <c r="AC21" s="66"/>
      <c r="AD21" s="66"/>
      <c r="AE21" s="66"/>
      <c r="AF21" s="66"/>
      <c r="AG21" s="66"/>
      <c r="AH21" s="66"/>
      <c r="AI21" s="66"/>
      <c r="AJ21" s="66"/>
      <c r="AK21" s="66"/>
      <c r="AL21" s="66"/>
      <c r="AM21" s="66"/>
      <c r="AN21" s="350"/>
      <c r="AO21" s="351"/>
      <c r="AP21" s="351"/>
      <c r="AQ21" s="351"/>
      <c r="AR21" s="351"/>
      <c r="AS21" s="351"/>
      <c r="AT21" s="351"/>
      <c r="AU21" s="351"/>
      <c r="AV21" s="351"/>
      <c r="AW21" s="351"/>
      <c r="AX21" s="351"/>
      <c r="AY21" s="351"/>
      <c r="AZ21" s="351"/>
      <c r="BA21" s="351"/>
      <c r="BB21" s="351"/>
      <c r="BC21" s="351"/>
      <c r="BD21" s="351"/>
      <c r="BE21" s="351"/>
      <c r="BF21" s="352"/>
      <c r="BN21" s="141" t="b">
        <f>AND(AB20="")</f>
        <v>1</v>
      </c>
      <c r="BO21" s="55" t="str">
        <f>IF(AND(BH21=TRUE,BI21=TRUE),"【入力エラー】「有」と「無」のいずれか一方をチェックしてください。","")</f>
        <v/>
      </c>
    </row>
    <row r="22" spans="1:67" ht="15" customHeight="1">
      <c r="A22" s="312" t="s">
        <v>245</v>
      </c>
      <c r="B22" s="313"/>
      <c r="C22" s="313"/>
      <c r="D22" s="313"/>
      <c r="E22" s="314"/>
      <c r="F22" s="368"/>
      <c r="G22" s="369"/>
      <c r="H22" s="369"/>
      <c r="I22" s="369"/>
      <c r="J22" s="369"/>
      <c r="K22" s="369"/>
      <c r="L22" s="369"/>
      <c r="M22" s="369"/>
      <c r="N22" s="369"/>
      <c r="O22" s="370"/>
      <c r="P22" s="35" t="s">
        <v>215</v>
      </c>
      <c r="Q22" s="35"/>
      <c r="R22" s="35"/>
      <c r="S22" s="35"/>
      <c r="T22" s="35"/>
      <c r="U22" s="380"/>
      <c r="V22" s="380"/>
      <c r="W22" s="380"/>
      <c r="X22" s="380"/>
      <c r="Y22" s="380"/>
      <c r="Z22" s="380"/>
      <c r="AA22" s="380"/>
      <c r="AB22" s="380"/>
      <c r="AC22" s="380"/>
      <c r="AD22" s="380"/>
      <c r="AE22" s="380"/>
      <c r="AF22" s="380"/>
      <c r="AG22" s="380"/>
      <c r="AH22" s="380"/>
      <c r="AI22" s="380"/>
      <c r="AJ22" s="380"/>
      <c r="AK22" s="380"/>
      <c r="AL22" s="380"/>
      <c r="AM22" s="35" t="s">
        <v>213</v>
      </c>
      <c r="AN22" s="347"/>
      <c r="AO22" s="348"/>
      <c r="AP22" s="348"/>
      <c r="AQ22" s="348"/>
      <c r="AR22" s="348"/>
      <c r="AS22" s="348"/>
      <c r="AT22" s="348"/>
      <c r="AU22" s="348"/>
      <c r="AV22" s="348"/>
      <c r="AW22" s="348"/>
      <c r="AX22" s="348"/>
      <c r="AY22" s="348"/>
      <c r="AZ22" s="348"/>
      <c r="BA22" s="348"/>
      <c r="BB22" s="348"/>
      <c r="BC22" s="348"/>
      <c r="BD22" s="348"/>
      <c r="BE22" s="348"/>
      <c r="BF22" s="349"/>
      <c r="BN22" s="139" t="b">
        <f>COUNTIF(BH21:BI21,TRUE)=0</f>
        <v>1</v>
      </c>
    </row>
    <row r="23" spans="1:67" ht="15" customHeight="1">
      <c r="A23" s="312" t="s">
        <v>247</v>
      </c>
      <c r="B23" s="313"/>
      <c r="C23" s="313"/>
      <c r="D23" s="313"/>
      <c r="E23" s="314"/>
      <c r="F23" s="327" t="s">
        <v>415</v>
      </c>
      <c r="G23" s="328"/>
      <c r="H23" s="328"/>
      <c r="I23" s="328"/>
      <c r="J23" s="328"/>
      <c r="K23" s="328"/>
      <c r="L23" s="328"/>
      <c r="M23" s="328"/>
      <c r="N23" s="328"/>
      <c r="O23" s="329"/>
      <c r="P23" s="266" t="str">
        <f>IF(BH23=TRUE,"☑","□")</f>
        <v>□</v>
      </c>
      <c r="Q23" s="198" t="s">
        <v>273</v>
      </c>
      <c r="R23" s="198"/>
      <c r="S23" s="74"/>
      <c r="T23" s="74"/>
      <c r="U23" s="74"/>
      <c r="V23" s="74"/>
      <c r="W23" s="74"/>
      <c r="X23" s="74"/>
      <c r="Y23" s="74"/>
      <c r="Z23" s="74"/>
      <c r="AA23" s="74"/>
      <c r="AB23" s="74"/>
      <c r="AC23" s="74"/>
      <c r="AD23" s="74"/>
      <c r="AE23" s="74"/>
      <c r="AF23" s="74"/>
      <c r="AG23" s="74"/>
      <c r="AH23" s="74"/>
      <c r="AI23" s="74"/>
      <c r="AJ23" s="74"/>
      <c r="AK23" s="74"/>
      <c r="AL23" s="74"/>
      <c r="AM23" s="75"/>
      <c r="AN23" s="345" t="s">
        <v>268</v>
      </c>
      <c r="AO23" s="345"/>
      <c r="AP23" s="345"/>
      <c r="AQ23" s="345"/>
      <c r="AR23" s="345"/>
      <c r="AS23" s="345"/>
      <c r="AT23" s="345"/>
      <c r="AU23" s="345"/>
      <c r="AV23" s="345"/>
      <c r="AW23" s="345"/>
      <c r="AX23" s="345"/>
      <c r="AY23" s="345"/>
      <c r="AZ23" s="345"/>
      <c r="BA23" s="345"/>
      <c r="BB23" s="345"/>
      <c r="BC23" s="345"/>
      <c r="BD23" s="345"/>
      <c r="BE23" s="345"/>
      <c r="BF23" s="346"/>
      <c r="BN23" s="143" t="b">
        <f>AN19="〈入力例〉交通整理員の常駐を計画、搬出用に２トントラックを準備"</f>
        <v>1</v>
      </c>
      <c r="BO23" s="55" t="str">
        <f>IF(AND(BH23=TRUE,BI23=TRUE),"【入力エラー】「有」と「無」のいずれか一方をチェックしてください。","")</f>
        <v/>
      </c>
    </row>
    <row r="24" spans="1:67" ht="15" customHeight="1">
      <c r="A24" s="312" t="s">
        <v>249</v>
      </c>
      <c r="B24" s="313"/>
      <c r="C24" s="313"/>
      <c r="D24" s="313"/>
      <c r="E24" s="314"/>
      <c r="F24" s="475" t="s">
        <v>416</v>
      </c>
      <c r="G24" s="476"/>
      <c r="H24" s="476"/>
      <c r="I24" s="476"/>
      <c r="J24" s="476"/>
      <c r="K24" s="476"/>
      <c r="L24" s="476"/>
      <c r="M24" s="476"/>
      <c r="N24" s="476"/>
      <c r="O24" s="477"/>
      <c r="P24" s="66" t="s">
        <v>277</v>
      </c>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81" t="s">
        <v>214</v>
      </c>
      <c r="AN24" s="351"/>
      <c r="AO24" s="351"/>
      <c r="AP24" s="351"/>
      <c r="AQ24" s="351"/>
      <c r="AR24" s="351"/>
      <c r="AS24" s="351"/>
      <c r="AT24" s="351"/>
      <c r="AU24" s="351"/>
      <c r="AV24" s="351"/>
      <c r="AW24" s="351"/>
      <c r="AX24" s="351"/>
      <c r="AY24" s="351"/>
      <c r="AZ24" s="351"/>
      <c r="BA24" s="351"/>
      <c r="BB24" s="351"/>
      <c r="BC24" s="351"/>
      <c r="BD24" s="351"/>
      <c r="BE24" s="351"/>
      <c r="BF24" s="352"/>
      <c r="BN24" s="139" t="b">
        <f>IF(OR($BI$6=TRUE,$BJ$6=TRUE),COUNTIF(BH23:BI23,TRUE)=0)</f>
        <v>0</v>
      </c>
    </row>
    <row r="25" spans="1:67" ht="15" customHeight="1">
      <c r="A25" s="312" t="s">
        <v>250</v>
      </c>
      <c r="B25" s="313"/>
      <c r="C25" s="313"/>
      <c r="D25" s="313"/>
      <c r="E25" s="314"/>
      <c r="F25" s="478" t="s">
        <v>460</v>
      </c>
      <c r="G25" s="479"/>
      <c r="H25" s="479"/>
      <c r="I25" s="479"/>
      <c r="J25" s="479"/>
      <c r="K25" s="479"/>
      <c r="L25" s="479"/>
      <c r="M25" s="479"/>
      <c r="N25" s="479"/>
      <c r="O25" s="480"/>
      <c r="P25" s="279" t="str">
        <f>IF(BI23=TRUE,"☑","□")</f>
        <v>□</v>
      </c>
      <c r="Q25" s="63" t="s">
        <v>274</v>
      </c>
      <c r="R25" s="63"/>
      <c r="S25" s="195"/>
      <c r="T25" s="195"/>
      <c r="U25" s="195"/>
      <c r="V25" s="195"/>
      <c r="W25" s="195"/>
      <c r="X25" s="195"/>
      <c r="Y25" s="195"/>
      <c r="Z25" s="195"/>
      <c r="AA25" s="195"/>
      <c r="AB25" s="195"/>
      <c r="AC25" s="195"/>
      <c r="AD25" s="195"/>
      <c r="AE25" s="195"/>
      <c r="AF25" s="195"/>
      <c r="AG25" s="195"/>
      <c r="AH25" s="195"/>
      <c r="AI25" s="195"/>
      <c r="AJ25" s="195"/>
      <c r="AK25" s="195"/>
      <c r="AL25" s="195"/>
      <c r="AM25" s="196"/>
      <c r="AN25" s="351"/>
      <c r="AO25" s="351"/>
      <c r="AP25" s="351"/>
      <c r="AQ25" s="351"/>
      <c r="AR25" s="351"/>
      <c r="AS25" s="351"/>
      <c r="AT25" s="351"/>
      <c r="AU25" s="351"/>
      <c r="AV25" s="351"/>
      <c r="AW25" s="351"/>
      <c r="AX25" s="351"/>
      <c r="AY25" s="351"/>
      <c r="AZ25" s="351"/>
      <c r="BA25" s="351"/>
      <c r="BB25" s="351"/>
      <c r="BC25" s="351"/>
      <c r="BD25" s="351"/>
      <c r="BE25" s="351"/>
      <c r="BF25" s="352"/>
      <c r="BN25" s="141" t="b">
        <f>IF(OR($BI$6=TRUE,$BJ$6=TRUE),IF(BH23=TRUE,Q24=""))</f>
        <v>0</v>
      </c>
    </row>
    <row r="26" spans="1:67" ht="15" customHeight="1">
      <c r="A26" s="312" t="s">
        <v>251</v>
      </c>
      <c r="B26" s="313"/>
      <c r="C26" s="313"/>
      <c r="D26" s="313"/>
      <c r="E26" s="314"/>
      <c r="F26" s="481"/>
      <c r="G26" s="482"/>
      <c r="H26" s="482"/>
      <c r="I26" s="482"/>
      <c r="J26" s="482"/>
      <c r="K26" s="482"/>
      <c r="L26" s="482"/>
      <c r="M26" s="482"/>
      <c r="N26" s="482"/>
      <c r="O26" s="483"/>
      <c r="P26" s="46"/>
      <c r="Q26" s="35"/>
      <c r="R26" s="35"/>
      <c r="S26" s="35"/>
      <c r="T26" s="35"/>
      <c r="U26" s="35"/>
      <c r="V26" s="35"/>
      <c r="W26" s="35"/>
      <c r="X26" s="35"/>
      <c r="Y26" s="35"/>
      <c r="Z26" s="35"/>
      <c r="AA26" s="35"/>
      <c r="AB26" s="35"/>
      <c r="AC26" s="35"/>
      <c r="AD26" s="35"/>
      <c r="AE26" s="35"/>
      <c r="AF26" s="35"/>
      <c r="AG26" s="35"/>
      <c r="AH26" s="35"/>
      <c r="AI26" s="35"/>
      <c r="AJ26" s="35"/>
      <c r="AK26" s="35"/>
      <c r="AL26" s="35"/>
      <c r="AM26" s="47"/>
      <c r="AN26" s="348"/>
      <c r="AO26" s="348"/>
      <c r="AP26" s="348"/>
      <c r="AQ26" s="348"/>
      <c r="AR26" s="348"/>
      <c r="AS26" s="348"/>
      <c r="AT26" s="348"/>
      <c r="AU26" s="348"/>
      <c r="AV26" s="348"/>
      <c r="AW26" s="348"/>
      <c r="AX26" s="348"/>
      <c r="AY26" s="348"/>
      <c r="AZ26" s="348"/>
      <c r="BA26" s="348"/>
      <c r="BB26" s="348"/>
      <c r="BC26" s="348"/>
      <c r="BD26" s="348"/>
      <c r="BE26" s="348"/>
      <c r="BF26" s="349"/>
      <c r="BN26" s="143" t="b">
        <f>IF(OR($BI$6=TRUE,$BJ$6=TRUE),IF(BH23=TRUE,AN23="〈入力例〉飛散防止対策を行う"))</f>
        <v>0</v>
      </c>
    </row>
    <row r="27" spans="1:67" ht="15" customHeight="1">
      <c r="A27" s="312" t="s">
        <v>252</v>
      </c>
      <c r="B27" s="313"/>
      <c r="C27" s="313"/>
      <c r="D27" s="313"/>
      <c r="E27" s="314"/>
      <c r="F27" s="463" t="s">
        <v>485</v>
      </c>
      <c r="G27" s="464"/>
      <c r="H27" s="464"/>
      <c r="I27" s="464"/>
      <c r="J27" s="465"/>
      <c r="K27" s="403" t="s">
        <v>478</v>
      </c>
      <c r="L27" s="404"/>
      <c r="M27" s="404"/>
      <c r="N27" s="404"/>
      <c r="O27" s="405"/>
      <c r="P27" s="266" t="str">
        <f>IF(BH27=TRUE,"☑","□")</f>
        <v>□</v>
      </c>
      <c r="Q27" s="198" t="s">
        <v>273</v>
      </c>
      <c r="R27" s="198"/>
      <c r="S27" s="418" t="s">
        <v>279</v>
      </c>
      <c r="T27" s="418"/>
      <c r="U27" s="418"/>
      <c r="V27" s="418"/>
      <c r="W27" s="418"/>
      <c r="X27" s="418"/>
      <c r="Y27" s="418"/>
      <c r="Z27" s="418"/>
      <c r="AA27" s="418"/>
      <c r="AB27" s="418"/>
      <c r="AC27" s="418"/>
      <c r="AD27" s="418"/>
      <c r="AE27" s="418"/>
      <c r="AF27" s="418"/>
      <c r="AG27" s="267" t="str">
        <f>IF(BJ27=TRUE,"☑","□")</f>
        <v>□</v>
      </c>
      <c r="AH27" s="74" t="s">
        <v>273</v>
      </c>
      <c r="AI27" s="74"/>
      <c r="AJ27" s="267" t="str">
        <f>IF(BK27=TRUE,"☑","□")</f>
        <v>□</v>
      </c>
      <c r="AK27" s="74" t="s">
        <v>274</v>
      </c>
      <c r="AL27" s="74"/>
      <c r="AM27" s="74" t="s">
        <v>214</v>
      </c>
      <c r="AN27" s="344" t="s">
        <v>269</v>
      </c>
      <c r="AO27" s="345"/>
      <c r="AP27" s="345"/>
      <c r="AQ27" s="345"/>
      <c r="AR27" s="345"/>
      <c r="AS27" s="345"/>
      <c r="AT27" s="345"/>
      <c r="AU27" s="345"/>
      <c r="AV27" s="345"/>
      <c r="AW27" s="345"/>
      <c r="AX27" s="345"/>
      <c r="AY27" s="345"/>
      <c r="AZ27" s="345"/>
      <c r="BA27" s="345"/>
      <c r="BB27" s="345"/>
      <c r="BC27" s="345"/>
      <c r="BD27" s="345"/>
      <c r="BE27" s="345"/>
      <c r="BF27" s="346"/>
      <c r="BN27" s="139" t="b">
        <f>IF(OR($BI$6=TRUE,$BJ$6=TRUE),COUNTIF(BH27:BI27,TRUE)=0)</f>
        <v>0</v>
      </c>
      <c r="BO27" s="55" t="str">
        <f>IF(AND(BJ27=TRUE,BK27=TRUE),"【入力エラー】「有」と「無」のいずれか一方をチェックしてください。","")</f>
        <v/>
      </c>
    </row>
    <row r="28" spans="1:67" ht="15" customHeight="1">
      <c r="A28" s="312" t="s">
        <v>253</v>
      </c>
      <c r="B28" s="313"/>
      <c r="C28" s="313"/>
      <c r="D28" s="313"/>
      <c r="E28" s="314"/>
      <c r="F28" s="412"/>
      <c r="G28" s="413"/>
      <c r="H28" s="413"/>
      <c r="I28" s="413"/>
      <c r="J28" s="414"/>
      <c r="K28" s="406"/>
      <c r="L28" s="407"/>
      <c r="M28" s="407"/>
      <c r="N28" s="407"/>
      <c r="O28" s="408"/>
      <c r="P28" s="65"/>
      <c r="Q28" s="268" t="str">
        <f>IF(BH28=TRUE,"☑","□")</f>
        <v>□</v>
      </c>
      <c r="R28" s="68" t="s">
        <v>280</v>
      </c>
      <c r="S28" s="68"/>
      <c r="T28" s="66"/>
      <c r="U28" s="195"/>
      <c r="V28" s="195"/>
      <c r="W28" s="195"/>
      <c r="X28" s="195"/>
      <c r="Y28" s="195"/>
      <c r="Z28" s="195"/>
      <c r="AA28" s="195"/>
      <c r="AB28" s="195"/>
      <c r="AC28" s="195"/>
      <c r="AD28" s="195"/>
      <c r="AE28" s="195"/>
      <c r="AF28" s="195"/>
      <c r="AG28" s="195"/>
      <c r="AH28" s="195"/>
      <c r="AI28" s="195"/>
      <c r="AJ28" s="195"/>
      <c r="AK28" s="195"/>
      <c r="AL28" s="195"/>
      <c r="AM28" s="195"/>
      <c r="AN28" s="350"/>
      <c r="AO28" s="351"/>
      <c r="AP28" s="351"/>
      <c r="AQ28" s="351"/>
      <c r="AR28" s="351"/>
      <c r="AS28" s="351"/>
      <c r="AT28" s="351"/>
      <c r="AU28" s="351"/>
      <c r="AV28" s="351"/>
      <c r="AW28" s="351"/>
      <c r="AX28" s="351"/>
      <c r="AY28" s="351"/>
      <c r="AZ28" s="351"/>
      <c r="BA28" s="351"/>
      <c r="BB28" s="351"/>
      <c r="BC28" s="351"/>
      <c r="BD28" s="351"/>
      <c r="BE28" s="351"/>
      <c r="BF28" s="352"/>
      <c r="BN28" s="139" t="b">
        <f>IF(OR($BI$6=TRUE,$BJ$6=TRUE),IF(BH27=TRUE,COUNTIF(BJ27:BK27,TRUE)=0))</f>
        <v>0</v>
      </c>
    </row>
    <row r="29" spans="1:67" ht="15" customHeight="1">
      <c r="A29" s="312" t="s">
        <v>254</v>
      </c>
      <c r="B29" s="313"/>
      <c r="C29" s="313"/>
      <c r="D29" s="313"/>
      <c r="E29" s="314"/>
      <c r="F29" s="412"/>
      <c r="G29" s="413"/>
      <c r="H29" s="413"/>
      <c r="I29" s="413"/>
      <c r="J29" s="414"/>
      <c r="K29" s="406"/>
      <c r="L29" s="407"/>
      <c r="M29" s="407"/>
      <c r="N29" s="407"/>
      <c r="O29" s="408"/>
      <c r="P29" s="65"/>
      <c r="Q29" s="268" t="str">
        <f>IF(BH29=TRUE,"☑","□")</f>
        <v>□</v>
      </c>
      <c r="R29" s="68" t="s">
        <v>281</v>
      </c>
      <c r="S29" s="68"/>
      <c r="T29" s="66"/>
      <c r="U29" s="195"/>
      <c r="V29" s="195"/>
      <c r="W29" s="195"/>
      <c r="X29" s="195"/>
      <c r="Y29" s="195"/>
      <c r="Z29" s="195"/>
      <c r="AA29" s="195"/>
      <c r="AB29" s="195"/>
      <c r="AC29" s="195"/>
      <c r="AD29" s="195"/>
      <c r="AE29" s="195"/>
      <c r="AF29" s="195"/>
      <c r="AG29" s="195"/>
      <c r="AH29" s="195"/>
      <c r="AI29" s="195"/>
      <c r="AJ29" s="195"/>
      <c r="AK29" s="195"/>
      <c r="AL29" s="195"/>
      <c r="AM29" s="195"/>
      <c r="AN29" s="350"/>
      <c r="AO29" s="351"/>
      <c r="AP29" s="351"/>
      <c r="AQ29" s="351"/>
      <c r="AR29" s="351"/>
      <c r="AS29" s="351"/>
      <c r="AT29" s="351"/>
      <c r="AU29" s="351"/>
      <c r="AV29" s="351"/>
      <c r="AW29" s="351"/>
      <c r="AX29" s="351"/>
      <c r="AY29" s="351"/>
      <c r="AZ29" s="351"/>
      <c r="BA29" s="351"/>
      <c r="BB29" s="351"/>
      <c r="BC29" s="351"/>
      <c r="BD29" s="351"/>
      <c r="BE29" s="351"/>
      <c r="BF29" s="352"/>
      <c r="BN29" s="139" t="b">
        <f>IF(OR($BI$6=TRUE,$BJ$6=TRUE),IF(BH27=TRUE,COUNTIF(BH28:BH31,TRUE)=0))</f>
        <v>0</v>
      </c>
    </row>
    <row r="30" spans="1:67" ht="15" customHeight="1">
      <c r="A30" s="312" t="s">
        <v>255</v>
      </c>
      <c r="B30" s="313"/>
      <c r="C30" s="313"/>
      <c r="D30" s="313"/>
      <c r="E30" s="314"/>
      <c r="F30" s="412"/>
      <c r="G30" s="413"/>
      <c r="H30" s="413"/>
      <c r="I30" s="413"/>
      <c r="J30" s="414"/>
      <c r="K30" s="406"/>
      <c r="L30" s="407"/>
      <c r="M30" s="407"/>
      <c r="N30" s="407"/>
      <c r="O30" s="408"/>
      <c r="P30" s="65"/>
      <c r="Q30" s="268" t="str">
        <f>IF(BH30=TRUE,"☑","□")</f>
        <v>□</v>
      </c>
      <c r="R30" s="68" t="s">
        <v>282</v>
      </c>
      <c r="S30" s="68"/>
      <c r="T30" s="66"/>
      <c r="U30" s="195"/>
      <c r="V30" s="195"/>
      <c r="W30" s="195"/>
      <c r="X30" s="195"/>
      <c r="Y30" s="195"/>
      <c r="Z30" s="195"/>
      <c r="AA30" s="195"/>
      <c r="AB30" s="195"/>
      <c r="AC30" s="195"/>
      <c r="AD30" s="195"/>
      <c r="AE30" s="195"/>
      <c r="AF30" s="195"/>
      <c r="AG30" s="195"/>
      <c r="AH30" s="195"/>
      <c r="AI30" s="195"/>
      <c r="AJ30" s="195"/>
      <c r="AK30" s="195"/>
      <c r="AL30" s="195"/>
      <c r="AM30" s="195"/>
      <c r="AN30" s="350"/>
      <c r="AO30" s="351"/>
      <c r="AP30" s="351"/>
      <c r="AQ30" s="351"/>
      <c r="AR30" s="351"/>
      <c r="AS30" s="351"/>
      <c r="AT30" s="351"/>
      <c r="AU30" s="351"/>
      <c r="AV30" s="351"/>
      <c r="AW30" s="351"/>
      <c r="AX30" s="351"/>
      <c r="AY30" s="351"/>
      <c r="AZ30" s="351"/>
      <c r="BA30" s="351"/>
      <c r="BB30" s="351"/>
      <c r="BC30" s="351"/>
      <c r="BD30" s="351"/>
      <c r="BE30" s="351"/>
      <c r="BF30" s="352"/>
      <c r="BN30" s="145" t="b">
        <f>IF(OR($BI$6=TRUE,$BJ$6=TRUE),IF(BH27=TRUE,AN27="〈入力例〉関係法令の届出済、石綿作業主任者を選任済"))</f>
        <v>0</v>
      </c>
    </row>
    <row r="31" spans="1:67" ht="15" customHeight="1">
      <c r="A31" s="312"/>
      <c r="B31" s="313"/>
      <c r="C31" s="313"/>
      <c r="D31" s="313"/>
      <c r="E31" s="314"/>
      <c r="F31" s="412"/>
      <c r="G31" s="413"/>
      <c r="H31" s="413"/>
      <c r="I31" s="413"/>
      <c r="J31" s="414"/>
      <c r="K31" s="406"/>
      <c r="L31" s="407"/>
      <c r="M31" s="407"/>
      <c r="N31" s="407"/>
      <c r="O31" s="408"/>
      <c r="P31" s="65"/>
      <c r="Q31" s="268" t="str">
        <f>IF(BH31=TRUE,"☑","□")</f>
        <v>□</v>
      </c>
      <c r="R31" s="68" t="s">
        <v>283</v>
      </c>
      <c r="S31" s="68"/>
      <c r="T31" s="66"/>
      <c r="U31" s="195"/>
      <c r="V31" s="195"/>
      <c r="W31" s="195"/>
      <c r="X31" s="195"/>
      <c r="Y31" s="195"/>
      <c r="Z31" s="195"/>
      <c r="AA31" s="195"/>
      <c r="AB31" s="195"/>
      <c r="AC31" s="195"/>
      <c r="AD31" s="195"/>
      <c r="AE31" s="195"/>
      <c r="AF31" s="195"/>
      <c r="AG31" s="195"/>
      <c r="AH31" s="195"/>
      <c r="AI31" s="195"/>
      <c r="AJ31" s="195"/>
      <c r="AK31" s="195"/>
      <c r="AL31" s="195"/>
      <c r="AM31" s="195"/>
      <c r="AN31" s="350"/>
      <c r="AO31" s="351"/>
      <c r="AP31" s="351"/>
      <c r="AQ31" s="351"/>
      <c r="AR31" s="351"/>
      <c r="AS31" s="351"/>
      <c r="AT31" s="351"/>
      <c r="AU31" s="351"/>
      <c r="AV31" s="351"/>
      <c r="AW31" s="351"/>
      <c r="AX31" s="351"/>
      <c r="AY31" s="351"/>
      <c r="AZ31" s="351"/>
      <c r="BA31" s="351"/>
      <c r="BB31" s="351"/>
      <c r="BC31" s="351"/>
      <c r="BD31" s="351"/>
      <c r="BE31" s="351"/>
      <c r="BF31" s="352"/>
      <c r="BN31" s="145"/>
    </row>
    <row r="32" spans="1:67" ht="15" customHeight="1">
      <c r="A32" s="312"/>
      <c r="B32" s="313"/>
      <c r="C32" s="313"/>
      <c r="D32" s="313"/>
      <c r="E32" s="314"/>
      <c r="F32" s="415"/>
      <c r="G32" s="416"/>
      <c r="H32" s="416"/>
      <c r="I32" s="416"/>
      <c r="J32" s="417"/>
      <c r="K32" s="409"/>
      <c r="L32" s="410"/>
      <c r="M32" s="410"/>
      <c r="N32" s="410"/>
      <c r="O32" s="411"/>
      <c r="P32" s="265" t="str">
        <f>IF(BI27=TRUE,"☑","□")</f>
        <v>□</v>
      </c>
      <c r="Q32" s="33" t="s">
        <v>274</v>
      </c>
      <c r="R32" s="33"/>
      <c r="S32" s="67"/>
      <c r="T32" s="67"/>
      <c r="U32" s="35"/>
      <c r="V32" s="35"/>
      <c r="W32" s="35"/>
      <c r="X32" s="35"/>
      <c r="Y32" s="35"/>
      <c r="Z32" s="35"/>
      <c r="AA32" s="35"/>
      <c r="AB32" s="35"/>
      <c r="AC32" s="35"/>
      <c r="AD32" s="35"/>
      <c r="AE32" s="35"/>
      <c r="AF32" s="35"/>
      <c r="AG32" s="35"/>
      <c r="AH32" s="35"/>
      <c r="AI32" s="35"/>
      <c r="AJ32" s="35"/>
      <c r="AK32" s="35"/>
      <c r="AL32" s="35"/>
      <c r="AM32" s="35"/>
      <c r="AN32" s="347"/>
      <c r="AO32" s="348"/>
      <c r="AP32" s="348"/>
      <c r="AQ32" s="348"/>
      <c r="AR32" s="348"/>
      <c r="AS32" s="348"/>
      <c r="AT32" s="348"/>
      <c r="AU32" s="348"/>
      <c r="AV32" s="348"/>
      <c r="AW32" s="348"/>
      <c r="AX32" s="348"/>
      <c r="AY32" s="348"/>
      <c r="AZ32" s="348"/>
      <c r="BA32" s="348"/>
      <c r="BB32" s="348"/>
      <c r="BC32" s="348"/>
      <c r="BD32" s="348"/>
      <c r="BE32" s="348"/>
      <c r="BF32" s="349"/>
      <c r="BN32" s="143"/>
      <c r="BO32" s="55" t="str">
        <f>IF(AND(BH27=TRUE,BI27=TRUE),"【入力エラー】「有」と「無」のいずれか一方をチェックしてください。","")</f>
        <v/>
      </c>
    </row>
    <row r="33" spans="1:67" ht="15" customHeight="1">
      <c r="A33" s="336"/>
      <c r="B33" s="337"/>
      <c r="C33" s="337"/>
      <c r="D33" s="337"/>
      <c r="E33" s="338"/>
      <c r="F33" s="356" t="s">
        <v>210</v>
      </c>
      <c r="G33" s="357"/>
      <c r="H33" s="357"/>
      <c r="I33" s="357"/>
      <c r="J33" s="357"/>
      <c r="K33" s="357"/>
      <c r="L33" s="357"/>
      <c r="M33" s="357"/>
      <c r="N33" s="357"/>
      <c r="O33" s="358"/>
      <c r="P33" s="400"/>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2"/>
      <c r="AN33" s="400"/>
      <c r="AO33" s="401"/>
      <c r="AP33" s="401"/>
      <c r="AQ33" s="401"/>
      <c r="AR33" s="401"/>
      <c r="AS33" s="401"/>
      <c r="AT33" s="401"/>
      <c r="AU33" s="401"/>
      <c r="AV33" s="401"/>
      <c r="AW33" s="401"/>
      <c r="AX33" s="401"/>
      <c r="AY33" s="401"/>
      <c r="AZ33" s="401"/>
      <c r="BA33" s="401"/>
      <c r="BB33" s="401"/>
      <c r="BC33" s="401"/>
      <c r="BD33" s="401"/>
      <c r="BE33" s="401"/>
      <c r="BF33" s="402"/>
    </row>
    <row r="34" spans="1:67" ht="15" customHeight="1">
      <c r="A34" s="429" t="s">
        <v>297</v>
      </c>
      <c r="B34" s="430"/>
      <c r="C34" s="342" t="s">
        <v>298</v>
      </c>
      <c r="D34" s="343"/>
      <c r="E34" s="343"/>
      <c r="F34" s="343"/>
      <c r="G34" s="343"/>
      <c r="H34" s="343"/>
      <c r="I34" s="343"/>
      <c r="J34" s="343"/>
      <c r="K34" s="343"/>
      <c r="L34" s="343"/>
      <c r="M34" s="343"/>
      <c r="N34" s="343"/>
      <c r="O34" s="343"/>
      <c r="P34" s="343"/>
      <c r="Q34" s="343"/>
      <c r="R34" s="343"/>
      <c r="S34" s="343"/>
      <c r="T34" s="343"/>
      <c r="U34" s="343"/>
      <c r="V34" s="343"/>
      <c r="W34" s="396"/>
      <c r="X34" s="342" t="s">
        <v>299</v>
      </c>
      <c r="Y34" s="343"/>
      <c r="Z34" s="343"/>
      <c r="AA34" s="343"/>
      <c r="AB34" s="343"/>
      <c r="AC34" s="343"/>
      <c r="AD34" s="343"/>
      <c r="AE34" s="343"/>
      <c r="AF34" s="343"/>
      <c r="AG34" s="343"/>
      <c r="AH34" s="343"/>
      <c r="AI34" s="343"/>
      <c r="AJ34" s="343"/>
      <c r="AK34" s="343"/>
      <c r="AL34" s="343"/>
      <c r="AM34" s="343"/>
      <c r="AN34" s="343"/>
      <c r="AO34" s="343"/>
      <c r="AP34" s="343"/>
      <c r="AQ34" s="396"/>
      <c r="AR34" s="342" t="s">
        <v>300</v>
      </c>
      <c r="AS34" s="343"/>
      <c r="AT34" s="343"/>
      <c r="AU34" s="343"/>
      <c r="AV34" s="343"/>
      <c r="AW34" s="343"/>
      <c r="AX34" s="343"/>
      <c r="AY34" s="343"/>
      <c r="AZ34" s="343"/>
      <c r="BA34" s="343"/>
      <c r="BB34" s="343"/>
      <c r="BC34" s="343"/>
      <c r="BD34" s="343"/>
      <c r="BE34" s="343"/>
      <c r="BF34" s="396"/>
    </row>
    <row r="35" spans="1:67" ht="15" customHeight="1">
      <c r="A35" s="431"/>
      <c r="B35" s="432"/>
      <c r="C35" s="318"/>
      <c r="D35" s="319"/>
      <c r="E35" s="319"/>
      <c r="F35" s="319"/>
      <c r="G35" s="319"/>
      <c r="H35" s="319"/>
      <c r="I35" s="319"/>
      <c r="J35" s="319"/>
      <c r="K35" s="319"/>
      <c r="L35" s="319"/>
      <c r="M35" s="319"/>
      <c r="N35" s="319"/>
      <c r="O35" s="319"/>
      <c r="P35" s="319"/>
      <c r="Q35" s="319"/>
      <c r="R35" s="319"/>
      <c r="S35" s="319"/>
      <c r="T35" s="319"/>
      <c r="U35" s="319"/>
      <c r="V35" s="319"/>
      <c r="W35" s="320"/>
      <c r="X35" s="318"/>
      <c r="Y35" s="319"/>
      <c r="Z35" s="319"/>
      <c r="AA35" s="319"/>
      <c r="AB35" s="319"/>
      <c r="AC35" s="319"/>
      <c r="AD35" s="319"/>
      <c r="AE35" s="319"/>
      <c r="AF35" s="319"/>
      <c r="AG35" s="319"/>
      <c r="AH35" s="319"/>
      <c r="AI35" s="319"/>
      <c r="AJ35" s="319"/>
      <c r="AK35" s="319"/>
      <c r="AL35" s="319"/>
      <c r="AM35" s="319"/>
      <c r="AN35" s="319"/>
      <c r="AO35" s="319"/>
      <c r="AP35" s="319"/>
      <c r="AQ35" s="320"/>
      <c r="AR35" s="318" t="s">
        <v>446</v>
      </c>
      <c r="AS35" s="319"/>
      <c r="AT35" s="319"/>
      <c r="AU35" s="319"/>
      <c r="AV35" s="319"/>
      <c r="AW35" s="319"/>
      <c r="AX35" s="319"/>
      <c r="AY35" s="319"/>
      <c r="AZ35" s="319"/>
      <c r="BA35" s="319"/>
      <c r="BB35" s="319"/>
      <c r="BC35" s="319"/>
      <c r="BD35" s="319"/>
      <c r="BE35" s="319"/>
      <c r="BF35" s="320"/>
    </row>
    <row r="36" spans="1:67" ht="15" customHeight="1">
      <c r="A36" s="431"/>
      <c r="B36" s="432"/>
      <c r="C36" s="197" t="s">
        <v>466</v>
      </c>
      <c r="D36" s="195"/>
      <c r="E36" s="195"/>
      <c r="F36" s="195"/>
      <c r="G36" s="195"/>
      <c r="H36" s="195"/>
      <c r="I36" s="195"/>
      <c r="J36" s="195"/>
      <c r="K36" s="195"/>
      <c r="L36" s="195"/>
      <c r="M36" s="195"/>
      <c r="N36" s="195"/>
      <c r="O36" s="195"/>
      <c r="P36" s="195"/>
      <c r="Q36" s="195"/>
      <c r="R36" s="195"/>
      <c r="S36" s="195"/>
      <c r="T36" s="195"/>
      <c r="U36" s="195"/>
      <c r="V36" s="195"/>
      <c r="W36" s="196"/>
      <c r="X36" s="327" t="s">
        <v>470</v>
      </c>
      <c r="Y36" s="328"/>
      <c r="Z36" s="328"/>
      <c r="AA36" s="328"/>
      <c r="AB36" s="328"/>
      <c r="AC36" s="328"/>
      <c r="AD36" s="328"/>
      <c r="AE36" s="328"/>
      <c r="AF36" s="328"/>
      <c r="AG36" s="328"/>
      <c r="AH36" s="328"/>
      <c r="AI36" s="328"/>
      <c r="AJ36" s="328"/>
      <c r="AK36" s="328"/>
      <c r="AL36" s="328"/>
      <c r="AM36" s="328"/>
      <c r="AN36" s="328"/>
      <c r="AO36" s="328"/>
      <c r="AP36" s="328"/>
      <c r="AQ36" s="329"/>
      <c r="AR36" s="271" t="str">
        <f>IF(BH36=TRUE,"☑","□")</f>
        <v>□</v>
      </c>
      <c r="AS36" s="68" t="s">
        <v>301</v>
      </c>
      <c r="AT36" s="66"/>
      <c r="AU36" s="66"/>
      <c r="AV36" s="66"/>
      <c r="AW36" s="66"/>
      <c r="AX36" s="66"/>
      <c r="AY36" s="66"/>
      <c r="AZ36" s="66"/>
      <c r="BA36" s="66"/>
      <c r="BB36" s="66"/>
      <c r="BC36" s="66"/>
      <c r="BD36" s="66"/>
      <c r="BE36" s="66"/>
      <c r="BF36" s="81"/>
      <c r="BN36" s="142" t="b">
        <f>IF($BJ$6=TRUE,IF(BH37=TRUE,COUNTIF(BH36:BI36,TRUE)=0))</f>
        <v>0</v>
      </c>
      <c r="BO36" s="55" t="str">
        <f>IF(AND(BH36=TRUE,BI36=TRUE),"【入力エラー】「手作業」と「手作業・機械作業の併用」のいずれか一方をチェックしてください。","")</f>
        <v/>
      </c>
    </row>
    <row r="37" spans="1:67" ht="15" customHeight="1">
      <c r="A37" s="431"/>
      <c r="B37" s="432"/>
      <c r="C37" s="197"/>
      <c r="D37" s="195"/>
      <c r="E37" s="195"/>
      <c r="F37" s="195"/>
      <c r="G37" s="195"/>
      <c r="H37" s="195"/>
      <c r="I37" s="195"/>
      <c r="J37" s="195"/>
      <c r="K37" s="195"/>
      <c r="L37" s="195"/>
      <c r="M37" s="195"/>
      <c r="N37" s="195"/>
      <c r="O37" s="195"/>
      <c r="P37" s="195"/>
      <c r="Q37" s="195"/>
      <c r="R37" s="195"/>
      <c r="S37" s="195"/>
      <c r="T37" s="195"/>
      <c r="U37" s="195"/>
      <c r="V37" s="195"/>
      <c r="W37" s="196"/>
      <c r="X37" s="269" t="str">
        <f>IF(BH37=TRUE,"☑","□")</f>
        <v>□</v>
      </c>
      <c r="Y37" s="87" t="s">
        <v>273</v>
      </c>
      <c r="Z37" s="87"/>
      <c r="AA37" s="87"/>
      <c r="AB37" s="270" t="str">
        <f>IF(BI37=TRUE,"☑","□")</f>
        <v>□</v>
      </c>
      <c r="AC37" s="87" t="s">
        <v>274</v>
      </c>
      <c r="AD37" s="87"/>
      <c r="AE37" s="195"/>
      <c r="AF37" s="195"/>
      <c r="AG37" s="195"/>
      <c r="AH37" s="195"/>
      <c r="AI37" s="195"/>
      <c r="AJ37" s="195"/>
      <c r="AK37" s="195"/>
      <c r="AL37" s="195"/>
      <c r="AM37" s="195"/>
      <c r="AN37" s="195"/>
      <c r="AO37" s="195"/>
      <c r="AP37" s="195"/>
      <c r="AQ37" s="196"/>
      <c r="AR37" s="272" t="str">
        <f>IF(BI36=TRUE,"☑","□")</f>
        <v>□</v>
      </c>
      <c r="AS37" s="68" t="s">
        <v>302</v>
      </c>
      <c r="AT37" s="66"/>
      <c r="AU37" s="66"/>
      <c r="AV37" s="66"/>
      <c r="AW37" s="66"/>
      <c r="AX37" s="66"/>
      <c r="AY37" s="66"/>
      <c r="AZ37" s="66"/>
      <c r="BA37" s="66"/>
      <c r="BB37" s="66"/>
      <c r="BC37" s="66"/>
      <c r="BD37" s="66"/>
      <c r="BE37" s="66"/>
      <c r="BF37" s="81"/>
      <c r="BN37" s="144" t="b">
        <f>COUNTIF(BH37:BI37,TRUE)=0</f>
        <v>1</v>
      </c>
      <c r="BO37" s="55" t="str">
        <f>IF(AND(BH37=TRUE,BI37=TRUE),"【入力エラー】「有」と「無」のいずれか一方をチェックしてください。","")</f>
        <v/>
      </c>
    </row>
    <row r="38" spans="1:67" ht="15" customHeight="1">
      <c r="A38" s="431"/>
      <c r="B38" s="432"/>
      <c r="C38" s="43" t="s">
        <v>461</v>
      </c>
      <c r="D38" s="74"/>
      <c r="E38" s="74"/>
      <c r="F38" s="74"/>
      <c r="G38" s="74"/>
      <c r="H38" s="74"/>
      <c r="I38" s="74"/>
      <c r="J38" s="74"/>
      <c r="K38" s="74"/>
      <c r="L38" s="74"/>
      <c r="M38" s="74"/>
      <c r="N38" s="74"/>
      <c r="O38" s="74"/>
      <c r="P38" s="74"/>
      <c r="Q38" s="74"/>
      <c r="R38" s="74"/>
      <c r="S38" s="74"/>
      <c r="T38" s="74"/>
      <c r="U38" s="74"/>
      <c r="V38" s="74"/>
      <c r="W38" s="75"/>
      <c r="X38" s="327" t="s">
        <v>471</v>
      </c>
      <c r="Y38" s="328"/>
      <c r="Z38" s="328"/>
      <c r="AA38" s="328"/>
      <c r="AB38" s="328"/>
      <c r="AC38" s="328"/>
      <c r="AD38" s="328"/>
      <c r="AE38" s="328"/>
      <c r="AF38" s="328"/>
      <c r="AG38" s="328"/>
      <c r="AH38" s="328"/>
      <c r="AI38" s="328"/>
      <c r="AJ38" s="328"/>
      <c r="AK38" s="328"/>
      <c r="AL38" s="328"/>
      <c r="AM38" s="328"/>
      <c r="AN38" s="328"/>
      <c r="AO38" s="328"/>
      <c r="AP38" s="328"/>
      <c r="AQ38" s="329"/>
      <c r="AR38" s="271" t="str">
        <f>IF(BH38=TRUE,"☑","□")</f>
        <v>□</v>
      </c>
      <c r="AS38" s="206" t="s">
        <v>301</v>
      </c>
      <c r="AT38" s="193"/>
      <c r="AU38" s="193"/>
      <c r="AV38" s="193"/>
      <c r="AW38" s="193"/>
      <c r="AX38" s="193"/>
      <c r="AY38" s="193"/>
      <c r="AZ38" s="193"/>
      <c r="BA38" s="193"/>
      <c r="BB38" s="193"/>
      <c r="BC38" s="193"/>
      <c r="BD38" s="193"/>
      <c r="BE38" s="193"/>
      <c r="BF38" s="194"/>
      <c r="BN38" s="142" t="b">
        <f>IF($BJ$6=TRUE,IF(BH39=TRUE,COUNTIF(BH38:BI38,TRUE)=0))</f>
        <v>0</v>
      </c>
      <c r="BO38" s="55" t="str">
        <f>IF(AND(BH38=TRUE,BI38=TRUE),"【入力エラー】「手作業」と「手作業・機械作業の併用」のいずれか一方をチェックしてください。","")</f>
        <v/>
      </c>
    </row>
    <row r="39" spans="1:67" ht="15" customHeight="1">
      <c r="A39" s="431"/>
      <c r="B39" s="432"/>
      <c r="C39" s="197"/>
      <c r="D39" s="195"/>
      <c r="E39" s="195"/>
      <c r="F39" s="195"/>
      <c r="G39" s="195"/>
      <c r="H39" s="195"/>
      <c r="I39" s="195"/>
      <c r="J39" s="195"/>
      <c r="K39" s="195"/>
      <c r="L39" s="195"/>
      <c r="M39" s="195"/>
      <c r="N39" s="195"/>
      <c r="O39" s="195"/>
      <c r="P39" s="195"/>
      <c r="Q39" s="195"/>
      <c r="R39" s="195"/>
      <c r="S39" s="195"/>
      <c r="T39" s="195"/>
      <c r="U39" s="195"/>
      <c r="V39" s="195"/>
      <c r="W39" s="196"/>
      <c r="X39" s="269" t="str">
        <f>IF(BH39=TRUE,"☑","□")</f>
        <v>□</v>
      </c>
      <c r="Y39" s="87" t="s">
        <v>273</v>
      </c>
      <c r="Z39" s="87"/>
      <c r="AA39" s="87"/>
      <c r="AB39" s="270" t="str">
        <f>IF(BI39=TRUE,"☑","□")</f>
        <v>□</v>
      </c>
      <c r="AC39" s="87" t="s">
        <v>274</v>
      </c>
      <c r="AD39" s="87"/>
      <c r="AE39" s="195"/>
      <c r="AF39" s="195"/>
      <c r="AG39" s="195"/>
      <c r="AH39" s="195"/>
      <c r="AI39" s="195"/>
      <c r="AJ39" s="195"/>
      <c r="AK39" s="195"/>
      <c r="AL39" s="195"/>
      <c r="AM39" s="195"/>
      <c r="AN39" s="195"/>
      <c r="AO39" s="195"/>
      <c r="AP39" s="195"/>
      <c r="AQ39" s="196"/>
      <c r="AR39" s="274" t="str">
        <f>IF(BI38=TRUE,"☑","□")</f>
        <v>□</v>
      </c>
      <c r="AS39" s="85" t="s">
        <v>302</v>
      </c>
      <c r="AT39" s="67"/>
      <c r="AU39" s="67"/>
      <c r="AV39" s="67"/>
      <c r="AW39" s="67"/>
      <c r="AX39" s="67"/>
      <c r="AY39" s="67"/>
      <c r="AZ39" s="67"/>
      <c r="BA39" s="67"/>
      <c r="BB39" s="67"/>
      <c r="BC39" s="67"/>
      <c r="BD39" s="67"/>
      <c r="BE39" s="67"/>
      <c r="BF39" s="86"/>
      <c r="BN39" s="144" t="b">
        <f>COUNTIF(BH39:BI39,TRUE)=0</f>
        <v>1</v>
      </c>
      <c r="BO39" s="55" t="str">
        <f>IF(AND(BH39=TRUE,BI39=TRUE),"【入力エラー】「有」と「無」のいずれか一方をチェックしてください。","")</f>
        <v/>
      </c>
    </row>
    <row r="40" spans="1:67" ht="15" customHeight="1">
      <c r="A40" s="431"/>
      <c r="B40" s="432"/>
      <c r="C40" s="43" t="s">
        <v>467</v>
      </c>
      <c r="D40" s="74"/>
      <c r="E40" s="74"/>
      <c r="F40" s="74"/>
      <c r="G40" s="74"/>
      <c r="H40" s="74"/>
      <c r="I40" s="74"/>
      <c r="J40" s="74"/>
      <c r="K40" s="74"/>
      <c r="L40" s="74"/>
      <c r="M40" s="74"/>
      <c r="N40" s="74"/>
      <c r="O40" s="74"/>
      <c r="P40" s="74"/>
      <c r="Q40" s="74"/>
      <c r="R40" s="74"/>
      <c r="S40" s="74"/>
      <c r="T40" s="74"/>
      <c r="U40" s="190"/>
      <c r="V40" s="190"/>
      <c r="W40" s="191"/>
      <c r="X40" s="327" t="s">
        <v>472</v>
      </c>
      <c r="Y40" s="328"/>
      <c r="Z40" s="328"/>
      <c r="AA40" s="328"/>
      <c r="AB40" s="328"/>
      <c r="AC40" s="328"/>
      <c r="AD40" s="328"/>
      <c r="AE40" s="328"/>
      <c r="AF40" s="328"/>
      <c r="AG40" s="328"/>
      <c r="AH40" s="328"/>
      <c r="AI40" s="328"/>
      <c r="AJ40" s="328"/>
      <c r="AK40" s="328"/>
      <c r="AL40" s="328"/>
      <c r="AM40" s="328"/>
      <c r="AN40" s="328"/>
      <c r="AO40" s="328"/>
      <c r="AP40" s="328"/>
      <c r="AQ40" s="329"/>
      <c r="AR40" s="272" t="str">
        <f>IF(BH40=TRUE,"☑","□")</f>
        <v>□</v>
      </c>
      <c r="AS40" s="68" t="s">
        <v>301</v>
      </c>
      <c r="AT40" s="66"/>
      <c r="AU40" s="66"/>
      <c r="AV40" s="66"/>
      <c r="AW40" s="66"/>
      <c r="AX40" s="66"/>
      <c r="AY40" s="66"/>
      <c r="AZ40" s="66"/>
      <c r="BA40" s="66"/>
      <c r="BB40" s="66"/>
      <c r="BC40" s="66"/>
      <c r="BD40" s="66"/>
      <c r="BE40" s="66"/>
      <c r="BF40" s="81"/>
      <c r="BN40" s="142" t="b">
        <f>IF($BJ$6=TRUE,IF(BH41=TRUE,COUNTIF(BH40:BI40,TRUE)=0))</f>
        <v>0</v>
      </c>
      <c r="BO40" s="55" t="str">
        <f>IF(AND(BH40=TRUE,BI40=TRUE),"【入力エラー】「手作業」と「手作業・機械作業の併用」のいずれか一方をチェックしてください。","")</f>
        <v/>
      </c>
    </row>
    <row r="41" spans="1:67" ht="15" customHeight="1">
      <c r="A41" s="431"/>
      <c r="B41" s="432"/>
      <c r="C41" s="46"/>
      <c r="D41" s="35"/>
      <c r="E41" s="35"/>
      <c r="F41" s="35"/>
      <c r="G41" s="35"/>
      <c r="H41" s="35"/>
      <c r="I41" s="35"/>
      <c r="J41" s="35"/>
      <c r="K41" s="35"/>
      <c r="L41" s="35"/>
      <c r="M41" s="35"/>
      <c r="N41" s="35"/>
      <c r="O41" s="35"/>
      <c r="P41" s="35"/>
      <c r="Q41" s="35"/>
      <c r="R41" s="35"/>
      <c r="S41" s="35"/>
      <c r="T41" s="35"/>
      <c r="U41" s="195"/>
      <c r="V41" s="195"/>
      <c r="W41" s="196"/>
      <c r="X41" s="269" t="str">
        <f>IF(BH41=TRUE,"☑","□")</f>
        <v>□</v>
      </c>
      <c r="Y41" s="87" t="s">
        <v>273</v>
      </c>
      <c r="Z41" s="87"/>
      <c r="AA41" s="87"/>
      <c r="AB41" s="270" t="str">
        <f>IF(BI41=TRUE,"☑","□")</f>
        <v>□</v>
      </c>
      <c r="AC41" s="87" t="s">
        <v>274</v>
      </c>
      <c r="AD41" s="87"/>
      <c r="AE41" s="195"/>
      <c r="AF41" s="195"/>
      <c r="AG41" s="195"/>
      <c r="AH41" s="195"/>
      <c r="AI41" s="195"/>
      <c r="AJ41" s="195"/>
      <c r="AK41" s="195"/>
      <c r="AL41" s="195"/>
      <c r="AM41" s="195"/>
      <c r="AN41" s="195"/>
      <c r="AO41" s="195"/>
      <c r="AP41" s="195"/>
      <c r="AQ41" s="196"/>
      <c r="AR41" s="274" t="str">
        <f>IF(BI40=TRUE,"☑","□")</f>
        <v>□</v>
      </c>
      <c r="AS41" s="85" t="s">
        <v>302</v>
      </c>
      <c r="AT41" s="67"/>
      <c r="AU41" s="67"/>
      <c r="AV41" s="67"/>
      <c r="AW41" s="67"/>
      <c r="AX41" s="67"/>
      <c r="AY41" s="67"/>
      <c r="AZ41" s="67"/>
      <c r="BA41" s="67"/>
      <c r="BB41" s="67"/>
      <c r="BC41" s="67"/>
      <c r="BD41" s="67"/>
      <c r="BE41" s="67"/>
      <c r="BF41" s="86"/>
      <c r="BN41" s="144" t="b">
        <f>COUNTIF(BH41:BI41,TRUE)=0</f>
        <v>1</v>
      </c>
      <c r="BO41" s="55" t="str">
        <f>IF(AND(BH41=TRUE,BI41=TRUE),"【入力エラー】「有」と「無」のいずれか一方をチェックしてください。","")</f>
        <v/>
      </c>
    </row>
    <row r="42" spans="1:67" ht="15" customHeight="1">
      <c r="A42" s="431"/>
      <c r="B42" s="432"/>
      <c r="C42" s="43" t="s">
        <v>468</v>
      </c>
      <c r="D42" s="74"/>
      <c r="E42" s="74"/>
      <c r="F42" s="74"/>
      <c r="G42" s="74"/>
      <c r="H42" s="74"/>
      <c r="I42" s="74"/>
      <c r="J42" s="74"/>
      <c r="K42" s="74"/>
      <c r="L42" s="74"/>
      <c r="M42" s="74"/>
      <c r="N42" s="74"/>
      <c r="O42" s="74"/>
      <c r="P42" s="74"/>
      <c r="Q42" s="74"/>
      <c r="R42" s="74"/>
      <c r="S42" s="74"/>
      <c r="T42" s="74"/>
      <c r="U42" s="190"/>
      <c r="V42" s="190"/>
      <c r="W42" s="191"/>
      <c r="X42" s="327" t="s">
        <v>473</v>
      </c>
      <c r="Y42" s="328"/>
      <c r="Z42" s="328"/>
      <c r="AA42" s="328"/>
      <c r="AB42" s="328"/>
      <c r="AC42" s="328"/>
      <c r="AD42" s="328"/>
      <c r="AE42" s="328"/>
      <c r="AF42" s="328"/>
      <c r="AG42" s="328"/>
      <c r="AH42" s="328"/>
      <c r="AI42" s="328"/>
      <c r="AJ42" s="328"/>
      <c r="AK42" s="328"/>
      <c r="AL42" s="328"/>
      <c r="AM42" s="328"/>
      <c r="AN42" s="328"/>
      <c r="AO42" s="328"/>
      <c r="AP42" s="328"/>
      <c r="AQ42" s="329"/>
      <c r="AR42" s="271" t="str">
        <f>IF(BH42=TRUE,"☑","□")</f>
        <v>□</v>
      </c>
      <c r="AS42" s="68" t="s">
        <v>301</v>
      </c>
      <c r="AT42" s="66"/>
      <c r="AU42" s="66"/>
      <c r="AV42" s="66"/>
      <c r="AW42" s="66"/>
      <c r="AX42" s="66"/>
      <c r="AY42" s="66"/>
      <c r="AZ42" s="66"/>
      <c r="BA42" s="66"/>
      <c r="BB42" s="66"/>
      <c r="BC42" s="66"/>
      <c r="BD42" s="66"/>
      <c r="BE42" s="66"/>
      <c r="BF42" s="81"/>
      <c r="BN42" s="142" t="b">
        <f>IF($BJ$6=TRUE,IF(BH43=TRUE,COUNTIF(BH42:BI42,TRUE)=0))</f>
        <v>0</v>
      </c>
      <c r="BO42" s="55" t="str">
        <f>IF(AND(BH42=TRUE,BI42=TRUE),"【入力エラー】「手作業」と「手作業・機械作業の併用」のいずれか一方をチェックしてください。","")</f>
        <v/>
      </c>
    </row>
    <row r="43" spans="1:67" ht="15" customHeight="1">
      <c r="A43" s="431"/>
      <c r="B43" s="432"/>
      <c r="C43" s="46"/>
      <c r="D43" s="35"/>
      <c r="E43" s="35"/>
      <c r="F43" s="35"/>
      <c r="G43" s="35"/>
      <c r="H43" s="35"/>
      <c r="I43" s="35"/>
      <c r="J43" s="35"/>
      <c r="K43" s="35"/>
      <c r="L43" s="35"/>
      <c r="M43" s="35"/>
      <c r="N43" s="35"/>
      <c r="O43" s="35"/>
      <c r="P43" s="35"/>
      <c r="Q43" s="35"/>
      <c r="R43" s="35"/>
      <c r="S43" s="35"/>
      <c r="T43" s="35"/>
      <c r="U43" s="195"/>
      <c r="V43" s="195"/>
      <c r="W43" s="196"/>
      <c r="X43" s="269" t="str">
        <f>IF(BH43=TRUE,"☑","□")</f>
        <v>□</v>
      </c>
      <c r="Y43" s="87" t="s">
        <v>273</v>
      </c>
      <c r="Z43" s="87"/>
      <c r="AA43" s="87"/>
      <c r="AB43" s="270" t="str">
        <f>IF(BI43=TRUE,"☑","□")</f>
        <v>□</v>
      </c>
      <c r="AC43" s="87" t="s">
        <v>274</v>
      </c>
      <c r="AD43" s="87"/>
      <c r="AE43" s="195"/>
      <c r="AF43" s="195"/>
      <c r="AG43" s="195"/>
      <c r="AH43" s="195"/>
      <c r="AI43" s="195"/>
      <c r="AJ43" s="195"/>
      <c r="AK43" s="195"/>
      <c r="AL43" s="195"/>
      <c r="AM43" s="195"/>
      <c r="AN43" s="195"/>
      <c r="AO43" s="195"/>
      <c r="AP43" s="195"/>
      <c r="AQ43" s="196"/>
      <c r="AR43" s="274" t="str">
        <f>IF(BI42=TRUE,"☑","□")</f>
        <v>□</v>
      </c>
      <c r="AS43" s="85" t="s">
        <v>302</v>
      </c>
      <c r="AT43" s="67"/>
      <c r="AU43" s="67"/>
      <c r="AV43" s="67"/>
      <c r="AW43" s="67"/>
      <c r="AX43" s="67"/>
      <c r="AY43" s="67"/>
      <c r="AZ43" s="67"/>
      <c r="BA43" s="67"/>
      <c r="BB43" s="67"/>
      <c r="BC43" s="67"/>
      <c r="BD43" s="67"/>
      <c r="BE43" s="67"/>
      <c r="BF43" s="86"/>
      <c r="BN43" s="144" t="b">
        <f>COUNTIF(BH43:BI43,TRUE)=0</f>
        <v>1</v>
      </c>
      <c r="BO43" s="55" t="str">
        <f>IF(AND(BH43=TRUE,BI43=TRUE),"【入力エラー】「有」と「無」のいずれか一方をチェックしてください。","")</f>
        <v/>
      </c>
    </row>
    <row r="44" spans="1:67" ht="15" customHeight="1">
      <c r="A44" s="431"/>
      <c r="B44" s="432"/>
      <c r="C44" s="43" t="s">
        <v>469</v>
      </c>
      <c r="D44" s="74"/>
      <c r="E44" s="74"/>
      <c r="F44" s="74"/>
      <c r="G44" s="74"/>
      <c r="H44" s="74"/>
      <c r="I44" s="74"/>
      <c r="J44" s="74"/>
      <c r="K44" s="74"/>
      <c r="L44" s="74"/>
      <c r="M44" s="74"/>
      <c r="N44" s="74"/>
      <c r="O44" s="74"/>
      <c r="P44" s="74"/>
      <c r="Q44" s="74"/>
      <c r="R44" s="74"/>
      <c r="S44" s="74"/>
      <c r="T44" s="74"/>
      <c r="U44" s="74"/>
      <c r="V44" s="74"/>
      <c r="W44" s="75"/>
      <c r="X44" s="327" t="s">
        <v>474</v>
      </c>
      <c r="Y44" s="328"/>
      <c r="Z44" s="328"/>
      <c r="AA44" s="328"/>
      <c r="AB44" s="328"/>
      <c r="AC44" s="328"/>
      <c r="AD44" s="328"/>
      <c r="AE44" s="328"/>
      <c r="AF44" s="328"/>
      <c r="AG44" s="328"/>
      <c r="AH44" s="328"/>
      <c r="AI44" s="328"/>
      <c r="AJ44" s="328"/>
      <c r="AK44" s="328"/>
      <c r="AL44" s="328"/>
      <c r="AM44" s="328"/>
      <c r="AN44" s="328"/>
      <c r="AO44" s="328"/>
      <c r="AP44" s="328"/>
      <c r="AQ44" s="329"/>
      <c r="AR44" s="272" t="str">
        <f>IF(BH44=TRUE,"☑","□")</f>
        <v>□</v>
      </c>
      <c r="AS44" s="68" t="s">
        <v>301</v>
      </c>
      <c r="AT44" s="66"/>
      <c r="AU44" s="66"/>
      <c r="AV44" s="66"/>
      <c r="AW44" s="66"/>
      <c r="AX44" s="66"/>
      <c r="AY44" s="66"/>
      <c r="AZ44" s="66"/>
      <c r="BA44" s="66"/>
      <c r="BB44" s="66"/>
      <c r="BC44" s="66"/>
      <c r="BD44" s="66"/>
      <c r="BE44" s="66"/>
      <c r="BF44" s="81"/>
      <c r="BN44" s="142" t="b">
        <f>IF($BJ$6=TRUE,IF(BH45=TRUE,COUNTIF(BH44:BI44,TRUE)=0))</f>
        <v>0</v>
      </c>
      <c r="BO44" s="55" t="str">
        <f>IF(AND(BH44=TRUE,BI44=TRUE),"【入力エラー】「手作業」と「手作業・機械作業の併用」のいずれか一方をチェックしてください。","")</f>
        <v/>
      </c>
    </row>
    <row r="45" spans="1:67" ht="15" customHeight="1">
      <c r="A45" s="431"/>
      <c r="B45" s="432"/>
      <c r="C45" s="46"/>
      <c r="D45" s="35"/>
      <c r="E45" s="35"/>
      <c r="F45" s="35"/>
      <c r="G45" s="35"/>
      <c r="H45" s="35"/>
      <c r="I45" s="35"/>
      <c r="J45" s="35"/>
      <c r="K45" s="35"/>
      <c r="L45" s="35"/>
      <c r="M45" s="35"/>
      <c r="N45" s="35"/>
      <c r="O45" s="35"/>
      <c r="P45" s="35"/>
      <c r="Q45" s="35"/>
      <c r="R45" s="35"/>
      <c r="S45" s="35"/>
      <c r="T45" s="35"/>
      <c r="U45" s="35"/>
      <c r="V45" s="35"/>
      <c r="W45" s="47"/>
      <c r="X45" s="269" t="str">
        <f>IF(BH45=TRUE,"☑","□")</f>
        <v>□</v>
      </c>
      <c r="Y45" s="87" t="s">
        <v>273</v>
      </c>
      <c r="Z45" s="87"/>
      <c r="AA45" s="87"/>
      <c r="AB45" s="270" t="str">
        <f>IF(BI45=TRUE,"☑","□")</f>
        <v>□</v>
      </c>
      <c r="AC45" s="87" t="s">
        <v>274</v>
      </c>
      <c r="AD45" s="87"/>
      <c r="AE45" s="35"/>
      <c r="AF45" s="35"/>
      <c r="AG45" s="35"/>
      <c r="AH45" s="35"/>
      <c r="AI45" s="35"/>
      <c r="AJ45" s="35"/>
      <c r="AK45" s="35"/>
      <c r="AL45" s="35"/>
      <c r="AM45" s="35"/>
      <c r="AN45" s="35"/>
      <c r="AO45" s="35"/>
      <c r="AP45" s="35"/>
      <c r="AQ45" s="47"/>
      <c r="AR45" s="274" t="str">
        <f>IF(BI44=TRUE,"☑","□")</f>
        <v>□</v>
      </c>
      <c r="AS45" s="85" t="s">
        <v>302</v>
      </c>
      <c r="AT45" s="67"/>
      <c r="AU45" s="67"/>
      <c r="AV45" s="67"/>
      <c r="AW45" s="67"/>
      <c r="AX45" s="67"/>
      <c r="AY45" s="67"/>
      <c r="AZ45" s="67"/>
      <c r="BA45" s="67"/>
      <c r="BB45" s="67"/>
      <c r="BC45" s="67"/>
      <c r="BD45" s="67"/>
      <c r="BE45" s="67"/>
      <c r="BF45" s="86"/>
      <c r="BN45" s="144" t="b">
        <f>COUNTIF(BH45:BI45,TRUE)=0</f>
        <v>1</v>
      </c>
      <c r="BO45" s="55" t="str">
        <f>IF(AND(BH45=TRUE,BI45=TRUE),"【入力エラー】「有」と「無」のいずれか一方をチェックしてください。","")</f>
        <v/>
      </c>
    </row>
    <row r="46" spans="1:67" ht="15" customHeight="1">
      <c r="A46" s="431"/>
      <c r="B46" s="432"/>
      <c r="C46" s="43" t="s">
        <v>423</v>
      </c>
      <c r="D46" s="74"/>
      <c r="E46" s="74"/>
      <c r="F46" s="74"/>
      <c r="G46" s="74"/>
      <c r="H46" s="74"/>
      <c r="I46" s="74"/>
      <c r="J46" s="88"/>
      <c r="K46" s="88"/>
      <c r="L46" s="88"/>
      <c r="M46" s="88"/>
      <c r="N46" s="88"/>
      <c r="O46" s="88"/>
      <c r="P46" s="88"/>
      <c r="Q46" s="74"/>
      <c r="R46" s="74"/>
      <c r="S46" s="74"/>
      <c r="T46" s="74"/>
      <c r="U46" s="74"/>
      <c r="V46" s="74"/>
      <c r="W46" s="75"/>
      <c r="X46" s="427" t="s">
        <v>420</v>
      </c>
      <c r="Y46" s="418"/>
      <c r="Z46" s="418"/>
      <c r="AA46" s="418"/>
      <c r="AB46" s="418"/>
      <c r="AC46" s="418"/>
      <c r="AD46" s="418"/>
      <c r="AE46" s="418"/>
      <c r="AF46" s="418"/>
      <c r="AG46" s="418"/>
      <c r="AH46" s="418"/>
      <c r="AI46" s="418"/>
      <c r="AJ46" s="418"/>
      <c r="AK46" s="418"/>
      <c r="AL46" s="418"/>
      <c r="AM46" s="418"/>
      <c r="AN46" s="418"/>
      <c r="AO46" s="418"/>
      <c r="AP46" s="418"/>
      <c r="AQ46" s="428"/>
      <c r="AR46" s="272" t="str">
        <f>IF(BH46=TRUE,"☑","□")</f>
        <v>□</v>
      </c>
      <c r="AS46" s="68" t="s">
        <v>301</v>
      </c>
      <c r="AT46" s="66"/>
      <c r="AU46" s="66"/>
      <c r="AV46" s="66"/>
      <c r="AW46" s="66"/>
      <c r="AX46" s="66"/>
      <c r="AY46" s="66"/>
      <c r="AZ46" s="66"/>
      <c r="BA46" s="66"/>
      <c r="BB46" s="66"/>
      <c r="BC46" s="66"/>
      <c r="BD46" s="66"/>
      <c r="BE46" s="66"/>
      <c r="BF46" s="81"/>
      <c r="BN46" s="142" t="b">
        <f>IF($BJ$6=TRUE,IF(BH47=TRUE,COUNTIF(BH46:BI46,TRUE)=0))</f>
        <v>0</v>
      </c>
      <c r="BO46" s="55" t="str">
        <f>IF(AND(BH46=TRUE,BI46=TRUE),"【入力エラー】「手作業」と「手作業・機械作業の併用」のいずれか一方をチェックしてください。","")</f>
        <v/>
      </c>
    </row>
    <row r="47" spans="1:67" ht="15" customHeight="1">
      <c r="A47" s="433"/>
      <c r="B47" s="434"/>
      <c r="C47" s="46" t="s">
        <v>277</v>
      </c>
      <c r="D47" s="380"/>
      <c r="E47" s="380"/>
      <c r="F47" s="380"/>
      <c r="G47" s="380"/>
      <c r="H47" s="380"/>
      <c r="I47" s="380"/>
      <c r="J47" s="380"/>
      <c r="K47" s="380"/>
      <c r="L47" s="380"/>
      <c r="M47" s="380"/>
      <c r="N47" s="380"/>
      <c r="O47" s="380"/>
      <c r="P47" s="380"/>
      <c r="Q47" s="380"/>
      <c r="R47" s="380"/>
      <c r="S47" s="380"/>
      <c r="T47" s="380"/>
      <c r="U47" s="380"/>
      <c r="V47" s="380"/>
      <c r="W47" s="47" t="s">
        <v>214</v>
      </c>
      <c r="X47" s="275" t="str">
        <f>IF(BH47=TRUE,"☑","□")</f>
        <v>□</v>
      </c>
      <c r="Y47" s="184" t="s">
        <v>273</v>
      </c>
      <c r="Z47" s="184"/>
      <c r="AA47" s="184"/>
      <c r="AB47" s="273" t="str">
        <f>IF(BI47=TRUE,"☑","□")</f>
        <v>□</v>
      </c>
      <c r="AC47" s="184" t="s">
        <v>274</v>
      </c>
      <c r="AD47" s="184"/>
      <c r="AE47" s="67"/>
      <c r="AF47" s="67"/>
      <c r="AG47" s="67"/>
      <c r="AH47" s="67"/>
      <c r="AI47" s="67"/>
      <c r="AJ47" s="67"/>
      <c r="AK47" s="67"/>
      <c r="AL47" s="67"/>
      <c r="AM47" s="67"/>
      <c r="AN47" s="67"/>
      <c r="AO47" s="67"/>
      <c r="AP47" s="67"/>
      <c r="AQ47" s="86"/>
      <c r="AR47" s="274" t="str">
        <f>IF(BI46=TRUE,"☑","□")</f>
        <v>□</v>
      </c>
      <c r="AS47" s="85" t="s">
        <v>302</v>
      </c>
      <c r="AT47" s="67"/>
      <c r="AU47" s="67"/>
      <c r="AV47" s="67"/>
      <c r="AW47" s="67"/>
      <c r="AX47" s="67"/>
      <c r="AY47" s="67"/>
      <c r="AZ47" s="67"/>
      <c r="BA47" s="67"/>
      <c r="BB47" s="67"/>
      <c r="BC47" s="67"/>
      <c r="BD47" s="67"/>
      <c r="BE47" s="67"/>
      <c r="BF47" s="86"/>
      <c r="BN47" s="144" t="b">
        <f>COUNTIF(BH47:BI47,TRUE)=0</f>
        <v>1</v>
      </c>
      <c r="BO47" s="55" t="str">
        <f>IF(OR(AND(BJ46=TRUE,BK46=TRUE),AND(BH47=TRUE,BI47=TRUE)),"【入力エラー】「有」と「無」のいずれか一方をチェックしてください。","")</f>
        <v/>
      </c>
    </row>
    <row r="48" spans="1:67" ht="15" customHeight="1">
      <c r="A48" s="342" t="s">
        <v>303</v>
      </c>
      <c r="B48" s="343"/>
      <c r="C48" s="343"/>
      <c r="D48" s="343"/>
      <c r="E48" s="343"/>
      <c r="F48" s="343"/>
      <c r="G48" s="343"/>
      <c r="H48" s="343"/>
      <c r="I48" s="343"/>
      <c r="J48" s="343"/>
      <c r="K48" s="343"/>
      <c r="L48" s="343"/>
      <c r="M48" s="343"/>
      <c r="N48" s="343"/>
      <c r="O48" s="343"/>
      <c r="P48" s="343"/>
      <c r="Q48" s="343"/>
      <c r="R48" s="343"/>
      <c r="S48" s="343"/>
      <c r="T48" s="343"/>
      <c r="U48" s="343"/>
      <c r="V48" s="343"/>
      <c r="W48" s="396"/>
      <c r="X48" s="269" t="str">
        <f>IF(BH48=TRUE,"☑","□")</f>
        <v>□</v>
      </c>
      <c r="Y48" s="198" t="s">
        <v>476</v>
      </c>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74"/>
      <c r="AX48" s="74"/>
      <c r="AY48" s="74"/>
      <c r="AZ48" s="74"/>
      <c r="BA48" s="74"/>
      <c r="BB48" s="74"/>
      <c r="BC48" s="74"/>
      <c r="BD48" s="74"/>
      <c r="BE48" s="74"/>
      <c r="BF48" s="75"/>
      <c r="BN48" s="143" t="b">
        <f>IF(BH47=TRUE,D47="")</f>
        <v>0</v>
      </c>
      <c r="BO48" s="55" t="str">
        <f>IF(AND(BH48=TRUE,BI48=TRUE),"【入力エラー】「上の工程…の順序」と「その他」のいずれか一方をチェックしてください。","")</f>
        <v/>
      </c>
    </row>
    <row r="49" spans="1:67" ht="15" customHeight="1">
      <c r="A49" s="315" t="s">
        <v>443</v>
      </c>
      <c r="B49" s="316"/>
      <c r="C49" s="316"/>
      <c r="D49" s="316"/>
      <c r="E49" s="316"/>
      <c r="F49" s="316"/>
      <c r="G49" s="316"/>
      <c r="H49" s="316"/>
      <c r="I49" s="316"/>
      <c r="J49" s="316"/>
      <c r="K49" s="316"/>
      <c r="L49" s="316"/>
      <c r="M49" s="316"/>
      <c r="N49" s="316"/>
      <c r="O49" s="316"/>
      <c r="P49" s="316"/>
      <c r="Q49" s="316"/>
      <c r="R49" s="316"/>
      <c r="S49" s="316"/>
      <c r="T49" s="316"/>
      <c r="U49" s="316"/>
      <c r="V49" s="316"/>
      <c r="W49" s="317"/>
      <c r="X49" s="269" t="str">
        <f>IF(BI48=TRUE,"☑","□")</f>
        <v>□</v>
      </c>
      <c r="Y49" s="63" t="s">
        <v>215</v>
      </c>
      <c r="Z49" s="63"/>
      <c r="AA49" s="63"/>
      <c r="AB49" s="63"/>
      <c r="AC49" s="63"/>
      <c r="AD49" s="443"/>
      <c r="AE49" s="443"/>
      <c r="AF49" s="443"/>
      <c r="AG49" s="443"/>
      <c r="AH49" s="443"/>
      <c r="AI49" s="443"/>
      <c r="AJ49" s="443"/>
      <c r="AK49" s="443"/>
      <c r="AL49" s="443"/>
      <c r="AM49" s="443"/>
      <c r="AN49" s="443"/>
      <c r="AO49" s="443"/>
      <c r="AP49" s="443"/>
      <c r="AQ49" s="443"/>
      <c r="AR49" s="443"/>
      <c r="AS49" s="443"/>
      <c r="AT49" s="443"/>
      <c r="AU49" s="443"/>
      <c r="AV49" s="63" t="s">
        <v>214</v>
      </c>
      <c r="AW49" s="195"/>
      <c r="AX49" s="195"/>
      <c r="AY49" s="195"/>
      <c r="AZ49" s="195"/>
      <c r="BA49" s="195"/>
      <c r="BB49" s="195"/>
      <c r="BC49" s="195"/>
      <c r="BD49" s="195"/>
      <c r="BE49" s="195"/>
      <c r="BF49" s="196"/>
      <c r="BN49" s="144" t="b">
        <f>IF($BJ$6=TRUE,COUNTIF(BH48:BI48,TRUE)=0)</f>
        <v>0</v>
      </c>
    </row>
    <row r="50" spans="1:67" ht="15" customHeight="1">
      <c r="A50" s="46"/>
      <c r="B50" s="35"/>
      <c r="C50" s="35"/>
      <c r="D50" s="35"/>
      <c r="E50" s="35"/>
      <c r="F50" s="35"/>
      <c r="G50" s="35"/>
      <c r="H50" s="35"/>
      <c r="I50" s="35"/>
      <c r="J50" s="35"/>
      <c r="K50" s="35"/>
      <c r="L50" s="35"/>
      <c r="M50" s="35"/>
      <c r="N50" s="35"/>
      <c r="O50" s="35"/>
      <c r="P50" s="35"/>
      <c r="Q50" s="35"/>
      <c r="R50" s="35"/>
      <c r="S50" s="35"/>
      <c r="T50" s="35"/>
      <c r="U50" s="35"/>
      <c r="V50" s="35"/>
      <c r="W50" s="35"/>
      <c r="X50" s="46" t="s">
        <v>324</v>
      </c>
      <c r="Y50" s="35"/>
      <c r="Z50" s="35"/>
      <c r="AA50" s="35"/>
      <c r="AB50" s="35"/>
      <c r="AC50" s="35"/>
      <c r="AD50" s="35"/>
      <c r="AE50" s="35"/>
      <c r="AF50" s="35"/>
      <c r="AG50" s="35"/>
      <c r="AH50" s="35"/>
      <c r="AI50" s="35"/>
      <c r="AJ50" s="35"/>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47" t="s">
        <v>214</v>
      </c>
      <c r="BN50" s="143" t="b">
        <f>IF($BJ$6=TRUE,IF(BI48=TRUE,OR(AD49="",AK50="")))</f>
        <v>0</v>
      </c>
    </row>
    <row r="51" spans="1:67" ht="15" customHeight="1">
      <c r="A51" s="339" t="s">
        <v>462</v>
      </c>
      <c r="B51" s="340"/>
      <c r="C51" s="340"/>
      <c r="D51" s="340"/>
      <c r="E51" s="340"/>
      <c r="F51" s="340"/>
      <c r="G51" s="340"/>
      <c r="H51" s="340"/>
      <c r="I51" s="340"/>
      <c r="J51" s="340"/>
      <c r="K51" s="340"/>
      <c r="L51" s="340"/>
      <c r="M51" s="340"/>
      <c r="N51" s="340"/>
      <c r="O51" s="340"/>
      <c r="P51" s="340"/>
      <c r="Q51" s="340"/>
      <c r="R51" s="340"/>
      <c r="S51" s="340"/>
      <c r="T51" s="340"/>
      <c r="U51" s="340"/>
      <c r="V51" s="340"/>
      <c r="W51" s="340"/>
      <c r="X51" s="503"/>
      <c r="Y51" s="504"/>
      <c r="Z51" s="504"/>
      <c r="AA51" s="504"/>
      <c r="AB51" s="50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5"/>
      <c r="BN51" s="142" t="b">
        <f>IF($BJ$6=TRUE,AND(X51=""))</f>
        <v>0</v>
      </c>
    </row>
    <row r="52" spans="1:67" ht="15" customHeight="1">
      <c r="A52" s="425" t="s">
        <v>463</v>
      </c>
      <c r="B52" s="426"/>
      <c r="C52" s="426"/>
      <c r="D52" s="426"/>
      <c r="E52" s="426"/>
      <c r="F52" s="426"/>
      <c r="G52" s="426"/>
      <c r="H52" s="426"/>
      <c r="I52" s="426"/>
      <c r="J52" s="426"/>
      <c r="K52" s="426"/>
      <c r="L52" s="426"/>
      <c r="M52" s="426"/>
      <c r="N52" s="426"/>
      <c r="O52" s="426"/>
      <c r="P52" s="426"/>
      <c r="Q52" s="426"/>
      <c r="R52" s="426"/>
      <c r="S52" s="426"/>
      <c r="T52" s="426"/>
      <c r="U52" s="426"/>
      <c r="V52" s="426"/>
      <c r="W52" s="426"/>
      <c r="X52" s="505"/>
      <c r="Y52" s="506"/>
      <c r="Z52" s="506"/>
      <c r="AA52" s="506"/>
      <c r="AB52" s="506"/>
      <c r="AC52" s="35" t="s">
        <v>320</v>
      </c>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47"/>
      <c r="BN52" s="143"/>
    </row>
    <row r="53" spans="1:67" ht="15" customHeight="1">
      <c r="A53" s="429" t="s">
        <v>310</v>
      </c>
      <c r="B53" s="430"/>
      <c r="C53" s="403" t="s">
        <v>464</v>
      </c>
      <c r="D53" s="404"/>
      <c r="E53" s="404"/>
      <c r="F53" s="404"/>
      <c r="G53" s="404"/>
      <c r="H53" s="404"/>
      <c r="I53" s="404"/>
      <c r="J53" s="404"/>
      <c r="K53" s="404"/>
      <c r="L53" s="404"/>
      <c r="M53" s="404"/>
      <c r="N53" s="404"/>
      <c r="O53" s="404"/>
      <c r="P53" s="404"/>
      <c r="Q53" s="404"/>
      <c r="R53" s="404"/>
      <c r="S53" s="404"/>
      <c r="T53" s="404"/>
      <c r="U53" s="404"/>
      <c r="V53" s="404"/>
      <c r="W53" s="405"/>
      <c r="X53" s="342" t="s">
        <v>305</v>
      </c>
      <c r="Y53" s="343"/>
      <c r="Z53" s="343"/>
      <c r="AA53" s="343"/>
      <c r="AB53" s="343"/>
      <c r="AC53" s="343"/>
      <c r="AD53" s="343"/>
      <c r="AE53" s="343"/>
      <c r="AF53" s="343"/>
      <c r="AG53" s="343"/>
      <c r="AH53" s="343"/>
      <c r="AI53" s="342" t="s">
        <v>312</v>
      </c>
      <c r="AJ53" s="343"/>
      <c r="AK53" s="343"/>
      <c r="AL53" s="343"/>
      <c r="AM53" s="343"/>
      <c r="AN53" s="343"/>
      <c r="AO53" s="343"/>
      <c r="AP53" s="343"/>
      <c r="AQ53" s="396"/>
      <c r="AR53" s="469" t="s">
        <v>433</v>
      </c>
      <c r="AS53" s="470"/>
      <c r="AT53" s="470"/>
      <c r="AU53" s="470"/>
      <c r="AV53" s="470"/>
      <c r="AW53" s="470"/>
      <c r="AX53" s="470"/>
      <c r="AY53" s="470"/>
      <c r="AZ53" s="470"/>
      <c r="BA53" s="470"/>
      <c r="BB53" s="470"/>
      <c r="BC53" s="470"/>
      <c r="BD53" s="470"/>
      <c r="BE53" s="470"/>
      <c r="BF53" s="471"/>
      <c r="BN53" s="145"/>
      <c r="BO53" s="55"/>
    </row>
    <row r="54" spans="1:67" ht="15" customHeight="1">
      <c r="A54" s="431"/>
      <c r="B54" s="432"/>
      <c r="C54" s="406"/>
      <c r="D54" s="407"/>
      <c r="E54" s="407"/>
      <c r="F54" s="407"/>
      <c r="G54" s="407"/>
      <c r="H54" s="407"/>
      <c r="I54" s="407"/>
      <c r="J54" s="407"/>
      <c r="K54" s="407"/>
      <c r="L54" s="407"/>
      <c r="M54" s="407"/>
      <c r="N54" s="407"/>
      <c r="O54" s="407"/>
      <c r="P54" s="407"/>
      <c r="Q54" s="407"/>
      <c r="R54" s="407"/>
      <c r="S54" s="407"/>
      <c r="T54" s="407"/>
      <c r="U54" s="407"/>
      <c r="V54" s="407"/>
      <c r="W54" s="408"/>
      <c r="X54" s="318"/>
      <c r="Y54" s="319"/>
      <c r="Z54" s="319"/>
      <c r="AA54" s="319"/>
      <c r="AB54" s="319"/>
      <c r="AC54" s="319"/>
      <c r="AD54" s="319"/>
      <c r="AE54" s="319"/>
      <c r="AF54" s="319"/>
      <c r="AG54" s="319"/>
      <c r="AH54" s="319"/>
      <c r="AI54" s="318"/>
      <c r="AJ54" s="319"/>
      <c r="AK54" s="319"/>
      <c r="AL54" s="319"/>
      <c r="AM54" s="319"/>
      <c r="AN54" s="319"/>
      <c r="AO54" s="319"/>
      <c r="AP54" s="319"/>
      <c r="AQ54" s="320"/>
      <c r="AR54" s="472"/>
      <c r="AS54" s="473"/>
      <c r="AT54" s="473"/>
      <c r="AU54" s="473"/>
      <c r="AV54" s="473"/>
      <c r="AW54" s="473"/>
      <c r="AX54" s="473"/>
      <c r="AY54" s="473"/>
      <c r="AZ54" s="473"/>
      <c r="BA54" s="473"/>
      <c r="BB54" s="473"/>
      <c r="BC54" s="473"/>
      <c r="BD54" s="473"/>
      <c r="BE54" s="473"/>
      <c r="BF54" s="474"/>
      <c r="BN54" s="29"/>
    </row>
    <row r="55" spans="1:67" ht="15" customHeight="1">
      <c r="A55" s="431"/>
      <c r="B55" s="432"/>
      <c r="C55" s="406"/>
      <c r="D55" s="407"/>
      <c r="E55" s="407"/>
      <c r="F55" s="407"/>
      <c r="G55" s="407"/>
      <c r="H55" s="407"/>
      <c r="I55" s="407"/>
      <c r="J55" s="407"/>
      <c r="K55" s="407"/>
      <c r="L55" s="407"/>
      <c r="M55" s="407"/>
      <c r="N55" s="407"/>
      <c r="O55" s="407"/>
      <c r="P55" s="407"/>
      <c r="Q55" s="407"/>
      <c r="R55" s="407"/>
      <c r="S55" s="407"/>
      <c r="T55" s="407"/>
      <c r="U55" s="407"/>
      <c r="V55" s="407"/>
      <c r="W55" s="408"/>
      <c r="X55" s="419" t="s">
        <v>306</v>
      </c>
      <c r="Y55" s="420"/>
      <c r="Z55" s="420"/>
      <c r="AA55" s="420"/>
      <c r="AB55" s="420"/>
      <c r="AC55" s="420"/>
      <c r="AD55" s="420"/>
      <c r="AE55" s="420"/>
      <c r="AF55" s="420"/>
      <c r="AG55" s="420"/>
      <c r="AH55" s="421"/>
      <c r="AI55" s="458"/>
      <c r="AJ55" s="459"/>
      <c r="AK55" s="459"/>
      <c r="AL55" s="459"/>
      <c r="AM55" s="459"/>
      <c r="AN55" s="459"/>
      <c r="AO55" s="74"/>
      <c r="AP55" s="74"/>
      <c r="AQ55" s="75"/>
      <c r="AR55" s="271" t="str">
        <f t="shared" ref="AR55:AR60" si="0">IF(BH55=TRUE,"☑","□")</f>
        <v>□</v>
      </c>
      <c r="AS55" s="74" t="s">
        <v>316</v>
      </c>
      <c r="AT55" s="74"/>
      <c r="AU55" s="74"/>
      <c r="AV55" s="277" t="str">
        <f t="shared" ref="AV55:AV60" si="1">IF(BI55=TRUE,"☑","□")</f>
        <v>□</v>
      </c>
      <c r="AW55" s="74" t="s">
        <v>315</v>
      </c>
      <c r="AX55" s="74"/>
      <c r="AY55" s="74"/>
      <c r="AZ55" s="277" t="str">
        <f>IF(BJ55=TRUE,"☑","□")</f>
        <v>□</v>
      </c>
      <c r="BA55" s="74" t="s">
        <v>314</v>
      </c>
      <c r="BB55" s="74"/>
      <c r="BC55" s="74"/>
      <c r="BD55" s="277" t="str">
        <f>IF(BK55=TRUE,"☑","□")</f>
        <v>□</v>
      </c>
      <c r="BE55" s="74" t="s">
        <v>313</v>
      </c>
      <c r="BF55" s="75"/>
      <c r="BN55" s="142" t="b">
        <f>AND(AI55="")</f>
        <v>1</v>
      </c>
    </row>
    <row r="56" spans="1:67" ht="15" customHeight="1">
      <c r="A56" s="431"/>
      <c r="B56" s="432"/>
      <c r="C56" s="406"/>
      <c r="D56" s="407"/>
      <c r="E56" s="407"/>
      <c r="F56" s="407"/>
      <c r="G56" s="407"/>
      <c r="H56" s="407"/>
      <c r="I56" s="407"/>
      <c r="J56" s="407"/>
      <c r="K56" s="407"/>
      <c r="L56" s="407"/>
      <c r="M56" s="407"/>
      <c r="N56" s="407"/>
      <c r="O56" s="407"/>
      <c r="P56" s="407"/>
      <c r="Q56" s="407"/>
      <c r="R56" s="407"/>
      <c r="S56" s="407"/>
      <c r="T56" s="407"/>
      <c r="U56" s="407"/>
      <c r="V56" s="407"/>
      <c r="W56" s="408"/>
      <c r="X56" s="383"/>
      <c r="Y56" s="384"/>
      <c r="Z56" s="384"/>
      <c r="AA56" s="384"/>
      <c r="AB56" s="384"/>
      <c r="AC56" s="384"/>
      <c r="AD56" s="384"/>
      <c r="AE56" s="384"/>
      <c r="AF56" s="384"/>
      <c r="AG56" s="384"/>
      <c r="AH56" s="385"/>
      <c r="AI56" s="460"/>
      <c r="AJ56" s="461"/>
      <c r="AK56" s="461"/>
      <c r="AL56" s="461"/>
      <c r="AM56" s="461"/>
      <c r="AN56" s="461"/>
      <c r="AO56" s="331" t="s">
        <v>320</v>
      </c>
      <c r="AP56" s="331"/>
      <c r="AQ56" s="332"/>
      <c r="AR56" s="274" t="str">
        <f t="shared" si="0"/>
        <v>□</v>
      </c>
      <c r="AS56" s="35" t="s">
        <v>318</v>
      </c>
      <c r="AT56" s="35"/>
      <c r="AU56" s="35"/>
      <c r="AV56" s="281" t="str">
        <f t="shared" si="1"/>
        <v>□</v>
      </c>
      <c r="AW56" s="35" t="s">
        <v>431</v>
      </c>
      <c r="AX56" s="35"/>
      <c r="AY56" s="35"/>
      <c r="AZ56" s="35"/>
      <c r="BA56" s="35"/>
      <c r="BB56" s="35"/>
      <c r="BC56" s="35"/>
      <c r="BD56" s="35"/>
      <c r="BE56" s="35"/>
      <c r="BF56" s="47"/>
      <c r="BN56" s="143" t="b">
        <f>IF(AI55&gt;0,COUNTIF(BH55:BK56,TRUE)=0)</f>
        <v>0</v>
      </c>
    </row>
    <row r="57" spans="1:67" ht="15" customHeight="1">
      <c r="A57" s="431"/>
      <c r="B57" s="432"/>
      <c r="C57" s="406"/>
      <c r="D57" s="407"/>
      <c r="E57" s="407"/>
      <c r="F57" s="407"/>
      <c r="G57" s="407"/>
      <c r="H57" s="407"/>
      <c r="I57" s="407"/>
      <c r="J57" s="407"/>
      <c r="K57" s="407"/>
      <c r="L57" s="407"/>
      <c r="M57" s="407"/>
      <c r="N57" s="407"/>
      <c r="O57" s="407"/>
      <c r="P57" s="407"/>
      <c r="Q57" s="407"/>
      <c r="R57" s="407"/>
      <c r="S57" s="407"/>
      <c r="T57" s="407"/>
      <c r="U57" s="407"/>
      <c r="V57" s="407"/>
      <c r="W57" s="408"/>
      <c r="X57" s="419" t="s">
        <v>307</v>
      </c>
      <c r="Y57" s="420"/>
      <c r="Z57" s="420"/>
      <c r="AA57" s="420"/>
      <c r="AB57" s="420"/>
      <c r="AC57" s="420"/>
      <c r="AD57" s="420"/>
      <c r="AE57" s="420"/>
      <c r="AF57" s="420"/>
      <c r="AG57" s="420"/>
      <c r="AH57" s="421"/>
      <c r="AI57" s="458"/>
      <c r="AJ57" s="459"/>
      <c r="AK57" s="459"/>
      <c r="AL57" s="459"/>
      <c r="AM57" s="459"/>
      <c r="AN57" s="459"/>
      <c r="AO57" s="195"/>
      <c r="AP57" s="195"/>
      <c r="AQ57" s="196"/>
      <c r="AR57" s="271" t="str">
        <f t="shared" si="0"/>
        <v>□</v>
      </c>
      <c r="AS57" s="74" t="s">
        <v>316</v>
      </c>
      <c r="AT57" s="74"/>
      <c r="AU57" s="74"/>
      <c r="AV57" s="277" t="str">
        <f t="shared" si="1"/>
        <v>□</v>
      </c>
      <c r="AW57" s="74" t="s">
        <v>315</v>
      </c>
      <c r="AX57" s="74"/>
      <c r="AY57" s="74"/>
      <c r="AZ57" s="277" t="str">
        <f>IF(BJ57=TRUE,"☑","□")</f>
        <v>□</v>
      </c>
      <c r="BA57" s="74" t="s">
        <v>314</v>
      </c>
      <c r="BB57" s="74"/>
      <c r="BC57" s="74"/>
      <c r="BD57" s="277" t="str">
        <f>IF(BK57=TRUE,"☑","□")</f>
        <v>□</v>
      </c>
      <c r="BE57" s="74" t="s">
        <v>313</v>
      </c>
      <c r="BF57" s="75"/>
      <c r="BN57" s="142" t="b">
        <f>AND(AI57="")</f>
        <v>1</v>
      </c>
    </row>
    <row r="58" spans="1:67" ht="15" customHeight="1">
      <c r="A58" s="431"/>
      <c r="B58" s="432"/>
      <c r="C58" s="406"/>
      <c r="D58" s="407"/>
      <c r="E58" s="407"/>
      <c r="F58" s="407"/>
      <c r="G58" s="407"/>
      <c r="H58" s="407"/>
      <c r="I58" s="407"/>
      <c r="J58" s="407"/>
      <c r="K58" s="407"/>
      <c r="L58" s="407"/>
      <c r="M58" s="407"/>
      <c r="N58" s="407"/>
      <c r="O58" s="407"/>
      <c r="P58" s="407"/>
      <c r="Q58" s="407"/>
      <c r="R58" s="407"/>
      <c r="S58" s="407"/>
      <c r="T58" s="407"/>
      <c r="U58" s="407"/>
      <c r="V58" s="407"/>
      <c r="W58" s="408"/>
      <c r="X58" s="383" t="s">
        <v>475</v>
      </c>
      <c r="Y58" s="384"/>
      <c r="Z58" s="384"/>
      <c r="AA58" s="384"/>
      <c r="AB58" s="384"/>
      <c r="AC58" s="384"/>
      <c r="AD58" s="384"/>
      <c r="AE58" s="384"/>
      <c r="AF58" s="384"/>
      <c r="AG58" s="384"/>
      <c r="AH58" s="385"/>
      <c r="AI58" s="460"/>
      <c r="AJ58" s="461"/>
      <c r="AK58" s="461"/>
      <c r="AL58" s="461"/>
      <c r="AM58" s="461"/>
      <c r="AN58" s="461"/>
      <c r="AO58" s="331" t="s">
        <v>320</v>
      </c>
      <c r="AP58" s="331"/>
      <c r="AQ58" s="332"/>
      <c r="AR58" s="274" t="str">
        <f t="shared" si="0"/>
        <v>□</v>
      </c>
      <c r="AS58" s="35" t="s">
        <v>318</v>
      </c>
      <c r="AT58" s="35"/>
      <c r="AU58" s="35"/>
      <c r="AV58" s="281" t="str">
        <f t="shared" si="1"/>
        <v>□</v>
      </c>
      <c r="AW58" s="35" t="s">
        <v>431</v>
      </c>
      <c r="AX58" s="35"/>
      <c r="AY58" s="35"/>
      <c r="AZ58" s="35"/>
      <c r="BA58" s="35"/>
      <c r="BB58" s="35"/>
      <c r="BC58" s="35"/>
      <c r="BD58" s="35"/>
      <c r="BE58" s="35"/>
      <c r="BF58" s="47"/>
      <c r="BN58" s="143" t="b">
        <f>IF(AI57&gt;0,COUNTIF(BH57:BK58,TRUE)=0)</f>
        <v>0</v>
      </c>
    </row>
    <row r="59" spans="1:67" ht="15" customHeight="1">
      <c r="A59" s="431"/>
      <c r="B59" s="432"/>
      <c r="C59" s="406"/>
      <c r="D59" s="407"/>
      <c r="E59" s="407"/>
      <c r="F59" s="407"/>
      <c r="G59" s="407"/>
      <c r="H59" s="407"/>
      <c r="I59" s="407"/>
      <c r="J59" s="407"/>
      <c r="K59" s="407"/>
      <c r="L59" s="407"/>
      <c r="M59" s="407"/>
      <c r="N59" s="407"/>
      <c r="O59" s="407"/>
      <c r="P59" s="407"/>
      <c r="Q59" s="407"/>
      <c r="R59" s="407"/>
      <c r="S59" s="407"/>
      <c r="T59" s="407"/>
      <c r="U59" s="407"/>
      <c r="V59" s="407"/>
      <c r="W59" s="408"/>
      <c r="X59" s="419" t="s">
        <v>309</v>
      </c>
      <c r="Y59" s="420"/>
      <c r="Z59" s="420"/>
      <c r="AA59" s="420"/>
      <c r="AB59" s="420"/>
      <c r="AC59" s="420"/>
      <c r="AD59" s="420"/>
      <c r="AE59" s="420"/>
      <c r="AF59" s="420"/>
      <c r="AG59" s="420"/>
      <c r="AH59" s="421"/>
      <c r="AI59" s="458"/>
      <c r="AJ59" s="459"/>
      <c r="AK59" s="459"/>
      <c r="AL59" s="459"/>
      <c r="AM59" s="459"/>
      <c r="AN59" s="459"/>
      <c r="AO59" s="74"/>
      <c r="AP59" s="74"/>
      <c r="AQ59" s="75"/>
      <c r="AR59" s="271" t="str">
        <f t="shared" si="0"/>
        <v>□</v>
      </c>
      <c r="AS59" s="74" t="s">
        <v>316</v>
      </c>
      <c r="AT59" s="74"/>
      <c r="AU59" s="74"/>
      <c r="AV59" s="277" t="str">
        <f t="shared" si="1"/>
        <v>□</v>
      </c>
      <c r="AW59" s="74" t="s">
        <v>315</v>
      </c>
      <c r="AX59" s="74"/>
      <c r="AY59" s="74"/>
      <c r="AZ59" s="277" t="str">
        <f>IF(BJ59=TRUE,"☑","□")</f>
        <v>□</v>
      </c>
      <c r="BA59" s="74" t="s">
        <v>314</v>
      </c>
      <c r="BB59" s="74"/>
      <c r="BC59" s="74"/>
      <c r="BD59" s="277" t="str">
        <f>IF(BK59=TRUE,"☑","□")</f>
        <v>□</v>
      </c>
      <c r="BE59" s="74" t="s">
        <v>313</v>
      </c>
      <c r="BF59" s="75"/>
      <c r="BN59" s="142" t="b">
        <f>AND(AI59="")</f>
        <v>1</v>
      </c>
    </row>
    <row r="60" spans="1:67" ht="15" customHeight="1">
      <c r="A60" s="431"/>
      <c r="B60" s="432"/>
      <c r="C60" s="409"/>
      <c r="D60" s="410"/>
      <c r="E60" s="410"/>
      <c r="F60" s="410"/>
      <c r="G60" s="410"/>
      <c r="H60" s="410"/>
      <c r="I60" s="410"/>
      <c r="J60" s="410"/>
      <c r="K60" s="410"/>
      <c r="L60" s="410"/>
      <c r="M60" s="410"/>
      <c r="N60" s="410"/>
      <c r="O60" s="410"/>
      <c r="P60" s="410"/>
      <c r="Q60" s="410"/>
      <c r="R60" s="410"/>
      <c r="S60" s="410"/>
      <c r="T60" s="410"/>
      <c r="U60" s="410"/>
      <c r="V60" s="410"/>
      <c r="W60" s="411"/>
      <c r="X60" s="383"/>
      <c r="Y60" s="384"/>
      <c r="Z60" s="384"/>
      <c r="AA60" s="384"/>
      <c r="AB60" s="384"/>
      <c r="AC60" s="384"/>
      <c r="AD60" s="384"/>
      <c r="AE60" s="384"/>
      <c r="AF60" s="384"/>
      <c r="AG60" s="384"/>
      <c r="AH60" s="385"/>
      <c r="AI60" s="460"/>
      <c r="AJ60" s="461"/>
      <c r="AK60" s="461"/>
      <c r="AL60" s="461"/>
      <c r="AM60" s="461"/>
      <c r="AN60" s="461"/>
      <c r="AO60" s="331" t="s">
        <v>320</v>
      </c>
      <c r="AP60" s="331"/>
      <c r="AQ60" s="332"/>
      <c r="AR60" s="274" t="str">
        <f t="shared" si="0"/>
        <v>□</v>
      </c>
      <c r="AS60" s="35" t="s">
        <v>318</v>
      </c>
      <c r="AT60" s="35"/>
      <c r="AU60" s="35"/>
      <c r="AV60" s="281" t="str">
        <f t="shared" si="1"/>
        <v>□</v>
      </c>
      <c r="AW60" s="35" t="s">
        <v>431</v>
      </c>
      <c r="AX60" s="35"/>
      <c r="AY60" s="35"/>
      <c r="AZ60" s="35"/>
      <c r="BA60" s="35"/>
      <c r="BB60" s="35"/>
      <c r="BC60" s="35"/>
      <c r="BD60" s="35"/>
      <c r="BE60" s="35"/>
      <c r="BF60" s="47"/>
      <c r="BN60" s="143" t="b">
        <f>IF(AI59&gt;0,COUNTIF(BH59:BK60,TRUE)=0)</f>
        <v>0</v>
      </c>
    </row>
    <row r="61" spans="1:67" ht="15" customHeight="1">
      <c r="A61" s="433"/>
      <c r="B61" s="434"/>
      <c r="C61" s="453" t="s">
        <v>465</v>
      </c>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5"/>
    </row>
    <row r="62" spans="1:67" ht="15" customHeight="1">
      <c r="A62" s="374" t="s">
        <v>321</v>
      </c>
      <c r="B62" s="375"/>
      <c r="C62" s="375"/>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440"/>
    </row>
    <row r="63" spans="1:67" ht="15" customHeight="1">
      <c r="A63" s="46"/>
      <c r="B63" s="35"/>
      <c r="C63" s="35"/>
      <c r="D63" s="441"/>
      <c r="E63" s="441"/>
      <c r="F63" s="441"/>
      <c r="G63" s="441"/>
      <c r="H63" s="441"/>
      <c r="I63" s="441"/>
      <c r="J63" s="441"/>
      <c r="K63" s="441"/>
      <c r="L63" s="441"/>
      <c r="M63" s="441"/>
      <c r="N63" s="441"/>
      <c r="O63" s="441"/>
      <c r="P63" s="441"/>
      <c r="Q63" s="441"/>
      <c r="R63" s="441"/>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2"/>
    </row>
    <row r="64" spans="1:67" ht="15" customHeight="1">
      <c r="A64" s="278" t="s">
        <v>329</v>
      </c>
    </row>
    <row r="65" spans="66:66" ht="15" customHeight="1">
      <c r="BN65" s="139">
        <f>IF(表紙!BH28=TRUE,COUNTIF(BN1:BN64,TRUE),0)</f>
        <v>0</v>
      </c>
    </row>
  </sheetData>
  <sheetProtection algorithmName="SHA-512" hashValue="GUfpjh/bvMIUMW1REWWyTFgq/XNWZH94sF5UzujXEr2Bz856M0NI+cS6HdUQmLB3BbbqIqFWn40V8+HqeaxPAw==" saltValue="j8dGa/eSJrY45xke1MhKqA==" spinCount="100000" sheet="1" objects="1" scenarios="1"/>
  <mergeCells count="104">
    <mergeCell ref="U2:BF2"/>
    <mergeCell ref="A51:W51"/>
    <mergeCell ref="A52:W52"/>
    <mergeCell ref="X51:AB52"/>
    <mergeCell ref="A49:W49"/>
    <mergeCell ref="X46:AQ46"/>
    <mergeCell ref="D47:V47"/>
    <mergeCell ref="A48:W48"/>
    <mergeCell ref="AD49:AU49"/>
    <mergeCell ref="AK50:BE50"/>
    <mergeCell ref="X44:AQ44"/>
    <mergeCell ref="A32:E32"/>
    <mergeCell ref="A27:E27"/>
    <mergeCell ref="S27:AF27"/>
    <mergeCell ref="AN27:BF32"/>
    <mergeCell ref="A28:E28"/>
    <mergeCell ref="A29:E29"/>
    <mergeCell ref="A30:E30"/>
    <mergeCell ref="A31:E31"/>
    <mergeCell ref="K27:O32"/>
    <mergeCell ref="F27:J32"/>
    <mergeCell ref="AR34:BF34"/>
    <mergeCell ref="A34:B47"/>
    <mergeCell ref="C34:W35"/>
    <mergeCell ref="C61:BF61"/>
    <mergeCell ref="A62:C62"/>
    <mergeCell ref="D62:BF63"/>
    <mergeCell ref="A6:O8"/>
    <mergeCell ref="AI57:AN58"/>
    <mergeCell ref="X58:AH58"/>
    <mergeCell ref="AO58:AQ58"/>
    <mergeCell ref="X59:AH59"/>
    <mergeCell ref="AI59:AN60"/>
    <mergeCell ref="X60:AH60"/>
    <mergeCell ref="AO60:AQ60"/>
    <mergeCell ref="A53:B61"/>
    <mergeCell ref="C53:W60"/>
    <mergeCell ref="X53:AH54"/>
    <mergeCell ref="AI53:AQ54"/>
    <mergeCell ref="AR53:BF54"/>
    <mergeCell ref="X55:AH55"/>
    <mergeCell ref="AI55:AN56"/>
    <mergeCell ref="X56:AH56"/>
    <mergeCell ref="AO56:AQ56"/>
    <mergeCell ref="X57:AH57"/>
    <mergeCell ref="A33:E33"/>
    <mergeCell ref="F33:O33"/>
    <mergeCell ref="X42:AQ42"/>
    <mergeCell ref="X34:AQ35"/>
    <mergeCell ref="X40:AQ40"/>
    <mergeCell ref="AR35:BF35"/>
    <mergeCell ref="X36:AQ36"/>
    <mergeCell ref="X38:AQ38"/>
    <mergeCell ref="P33:AM33"/>
    <mergeCell ref="AN33:BF33"/>
    <mergeCell ref="A23:E23"/>
    <mergeCell ref="F23:O23"/>
    <mergeCell ref="AN23:BF26"/>
    <mergeCell ref="A24:E24"/>
    <mergeCell ref="F24:O24"/>
    <mergeCell ref="Q24:AL24"/>
    <mergeCell ref="A25:E25"/>
    <mergeCell ref="F25:O26"/>
    <mergeCell ref="A26:E26"/>
    <mergeCell ref="A19:E19"/>
    <mergeCell ref="F19:O22"/>
    <mergeCell ref="V19:W19"/>
    <mergeCell ref="X19:AD19"/>
    <mergeCell ref="AN19:BF22"/>
    <mergeCell ref="A20:E20"/>
    <mergeCell ref="P20:AA20"/>
    <mergeCell ref="AB20:AD20"/>
    <mergeCell ref="A21:E21"/>
    <mergeCell ref="A22:E22"/>
    <mergeCell ref="U22:AL22"/>
    <mergeCell ref="A16:E16"/>
    <mergeCell ref="F16:O16"/>
    <mergeCell ref="P16:AM16"/>
    <mergeCell ref="AN16:BF16"/>
    <mergeCell ref="A17:E17"/>
    <mergeCell ref="F17:O18"/>
    <mergeCell ref="P17:U17"/>
    <mergeCell ref="AN17:BF18"/>
    <mergeCell ref="A18:E18"/>
    <mergeCell ref="U18:AL18"/>
    <mergeCell ref="A13:E13"/>
    <mergeCell ref="F13:O15"/>
    <mergeCell ref="AY13:BE13"/>
    <mergeCell ref="A14:E14"/>
    <mergeCell ref="P14:AE14"/>
    <mergeCell ref="AF14:AH14"/>
    <mergeCell ref="A15:E15"/>
    <mergeCell ref="U15:AQ15"/>
    <mergeCell ref="A3:BF3"/>
    <mergeCell ref="A9:O9"/>
    <mergeCell ref="A10:O10"/>
    <mergeCell ref="A11:E11"/>
    <mergeCell ref="F11:O12"/>
    <mergeCell ref="U11:W11"/>
    <mergeCell ref="A12:E12"/>
    <mergeCell ref="U12:AQ12"/>
    <mergeCell ref="A4:O5"/>
    <mergeCell ref="AJ4:BE4"/>
    <mergeCell ref="V8:AQ8"/>
  </mergeCells>
  <phoneticPr fontId="2"/>
  <conditionalFormatting sqref="A4:BF5">
    <cfRule type="expression" dxfId="110" priority="9">
      <formula>$BJ$6&lt;&gt;TRUE</formula>
    </cfRule>
  </conditionalFormatting>
  <conditionalFormatting sqref="A9:BF10">
    <cfRule type="expression" dxfId="108" priority="8">
      <formula>AND($BH$6&lt;&gt;TRUE,$BI$6&lt;&gt;TRUE)</formula>
    </cfRule>
  </conditionalFormatting>
  <conditionalFormatting sqref="D47:V47">
    <cfRule type="notContainsBlanks" dxfId="107" priority="39">
      <formula>LEN(TRIM(D47))&gt;0</formula>
    </cfRule>
    <cfRule type="expression" dxfId="106" priority="40">
      <formula>$BH$47=TRUE</formula>
    </cfRule>
  </conditionalFormatting>
  <conditionalFormatting sqref="F23:AM32">
    <cfRule type="expression" dxfId="105" priority="6">
      <formula>AND($BI$6&lt;&gt;TRUE,$BJ$6&lt;&gt;TRUE)</formula>
    </cfRule>
  </conditionalFormatting>
  <conditionalFormatting sqref="P23:R23 P25:R25">
    <cfRule type="expression" dxfId="104" priority="118">
      <formula>OR($BH$23,$BI$23)=TRUE</formula>
    </cfRule>
  </conditionalFormatting>
  <conditionalFormatting sqref="P27:R27 P32:R32">
    <cfRule type="expression" dxfId="103" priority="96">
      <formula>OR($BH$27,$BI$27)=TRUE</formula>
    </cfRule>
  </conditionalFormatting>
  <conditionalFormatting sqref="P4:AJ4 BF4 P5:BF5">
    <cfRule type="expression" dxfId="102" priority="17">
      <formula>OR($BH$4,$BI$4)=TRUE</formula>
    </cfRule>
  </conditionalFormatting>
  <conditionalFormatting sqref="P23:AM26">
    <cfRule type="expression" dxfId="101" priority="117">
      <formula>AND($BH$23=TRUE,$BI$23=TRUE)</formula>
    </cfRule>
  </conditionalFormatting>
  <conditionalFormatting sqref="P27:AM32">
    <cfRule type="expression" dxfId="100" priority="92">
      <formula>AND($BJ$27=TRUE,$BK$27=TRUE)</formula>
    </cfRule>
    <cfRule type="expression" dxfId="99" priority="93">
      <formula>AND($BH$27=TRUE,$BI$27=TRUE)</formula>
    </cfRule>
  </conditionalFormatting>
  <conditionalFormatting sqref="P6:BF6">
    <cfRule type="expression" dxfId="98" priority="16">
      <formula>OR($BH$6,$BI$6,$BJ$6)=TRUE</formula>
    </cfRule>
  </conditionalFormatting>
  <conditionalFormatting sqref="P7:BF8">
    <cfRule type="expression" dxfId="97" priority="76">
      <formula>OR($BH$7,$BI$7,$BJ$7,$BK$7,$BL$7,$BM$7,$BH$8)=TRUE</formula>
    </cfRule>
  </conditionalFormatting>
  <conditionalFormatting sqref="P9:BF10">
    <cfRule type="expression" dxfId="96" priority="115">
      <formula>OR($BH$9,$BI$9,$BH$10,$BI$10)=TRUE</formula>
    </cfRule>
  </conditionalFormatting>
  <conditionalFormatting sqref="Q8">
    <cfRule type="expression" dxfId="95" priority="73">
      <formula>OR($BH$9,$BI$9,$BH$10,$BI$10)=TRUE</formula>
    </cfRule>
  </conditionalFormatting>
  <conditionalFormatting sqref="Q24:AI24">
    <cfRule type="expression" dxfId="94" priority="120">
      <formula>$BH$23=TRUE</formula>
    </cfRule>
    <cfRule type="notContainsBlanks" dxfId="93" priority="119">
      <formula>LEN(TRIM(Q24))&gt;0</formula>
    </cfRule>
  </conditionalFormatting>
  <conditionalFormatting sqref="Q28:AM31 AG27:AL27">
    <cfRule type="expression" dxfId="92" priority="97">
      <formula>$BH$27=TRUE</formula>
    </cfRule>
  </conditionalFormatting>
  <conditionalFormatting sqref="Q28:AM31">
    <cfRule type="expression" dxfId="91" priority="95">
      <formula>OR($BH$28,$BH$29,$BH$30,$BH$31)=TRUE</formula>
    </cfRule>
  </conditionalFormatting>
  <conditionalFormatting sqref="U11:W11">
    <cfRule type="notContainsBlanks" dxfId="90" priority="114">
      <formula>LEN(TRIM(U11))&gt;0</formula>
    </cfRule>
  </conditionalFormatting>
  <conditionalFormatting sqref="U19:X19 AE19:AM19">
    <cfRule type="expression" dxfId="89" priority="100">
      <formula>AND($BH$19=TRUE,$BI$19=TRUE)</formula>
    </cfRule>
  </conditionalFormatting>
  <conditionalFormatting sqref="U19:AM19">
    <cfRule type="expression" dxfId="88" priority="104">
      <formula>OR($BH$19,$BI$19)=TRUE</formula>
    </cfRule>
  </conditionalFormatting>
  <conditionalFormatting sqref="U21:AM21">
    <cfRule type="expression" dxfId="87" priority="99">
      <formula>AND($BH$21=TRUE,$BI$21=TRUE)</formula>
    </cfRule>
    <cfRule type="expression" dxfId="86" priority="103">
      <formula>OR($BH$21,$BI$21)=TRUE</formula>
    </cfRule>
  </conditionalFormatting>
  <conditionalFormatting sqref="V8">
    <cfRule type="notContainsBlanks" dxfId="85" priority="27">
      <formula>LEN(TRIM(V8))&gt;0</formula>
    </cfRule>
    <cfRule type="expression" dxfId="84" priority="74">
      <formula>$BH$8=TRUE</formula>
    </cfRule>
  </conditionalFormatting>
  <conditionalFormatting sqref="V17:AM17">
    <cfRule type="expression" dxfId="83" priority="105">
      <formula>AND($BH$17=TRUE,$BI$17=TRUE)</formula>
    </cfRule>
    <cfRule type="expression" dxfId="82" priority="108">
      <formula>OR($BH$17,$BI$17)=TRUE</formula>
    </cfRule>
  </conditionalFormatting>
  <conditionalFormatting sqref="W17">
    <cfRule type="expression" dxfId="81" priority="110">
      <formula>OR($BH$13,$BI$13,$BJ$13,$BK$13,$BL$13)=TRUE</formula>
    </cfRule>
  </conditionalFormatting>
  <conditionalFormatting sqref="X51:AB51">
    <cfRule type="notContainsBlanks" dxfId="80" priority="20">
      <formula>LEN(TRIM(X51))&gt;0</formula>
    </cfRule>
  </conditionalFormatting>
  <conditionalFormatting sqref="X19:AD19">
    <cfRule type="notContainsBlanks" dxfId="79" priority="101">
      <formula>LEN(TRIM(X19))&gt;0</formula>
    </cfRule>
    <cfRule type="expression" dxfId="78" priority="102">
      <formula>$BH$19=TRUE</formula>
    </cfRule>
  </conditionalFormatting>
  <conditionalFormatting sqref="X37:AD37">
    <cfRule type="expression" dxfId="77" priority="69">
      <formula>AND($BH37=TRUE,$BI37=TRUE)</formula>
    </cfRule>
    <cfRule type="expression" dxfId="76" priority="361">
      <formula>OR($BH$37,$BI$37)=TRUE</formula>
    </cfRule>
  </conditionalFormatting>
  <conditionalFormatting sqref="X39:AD39">
    <cfRule type="expression" dxfId="75" priority="68">
      <formula>OR($BH39,$BI39)=TRUE</formula>
    </cfRule>
    <cfRule type="expression" dxfId="74" priority="13">
      <formula>AND($BH39=TRUE,$BI39=TRUE)</formula>
    </cfRule>
  </conditionalFormatting>
  <conditionalFormatting sqref="X41:AD41">
    <cfRule type="expression" dxfId="73" priority="26">
      <formula>OR($BH41,$BI41)=TRUE</formula>
    </cfRule>
    <cfRule type="expression" dxfId="72" priority="25">
      <formula>AND($BH41=TRUE,$BI41=TRUE)</formula>
    </cfRule>
  </conditionalFormatting>
  <conditionalFormatting sqref="X43:AD43">
    <cfRule type="expression" dxfId="71" priority="67">
      <formula>OR($BH43,$BI43)=TRUE</formula>
    </cfRule>
    <cfRule type="expression" dxfId="70" priority="66">
      <formula>AND($BH43=TRUE,$BI43=TRUE)</formula>
    </cfRule>
  </conditionalFormatting>
  <conditionalFormatting sqref="X45:AD45">
    <cfRule type="expression" dxfId="69" priority="64">
      <formula>AND($BH45=TRUE,$BI45=TRUE)</formula>
    </cfRule>
    <cfRule type="expression" dxfId="68" priority="65">
      <formula>OR($BH45,$BI45)=TRUE</formula>
    </cfRule>
  </conditionalFormatting>
  <conditionalFormatting sqref="X47:AD47">
    <cfRule type="expression" dxfId="67" priority="52">
      <formula>AND($BH47=TRUE,$BI47=TRUE)</formula>
    </cfRule>
    <cfRule type="expression" dxfId="66" priority="62">
      <formula>OR($BH47,$BI47)=TRUE</formula>
    </cfRule>
    <cfRule type="expression" dxfId="65" priority="63">
      <formula>$BJ$44=TRUE</formula>
    </cfRule>
  </conditionalFormatting>
  <conditionalFormatting sqref="X48:AV49">
    <cfRule type="expression" dxfId="64" priority="37">
      <formula>AND($BH$48=TRUE,$BI$48=TRUE)</formula>
    </cfRule>
    <cfRule type="expression" dxfId="63" priority="43">
      <formula>OR($BH$48,$BI$48)=TRUE</formula>
    </cfRule>
  </conditionalFormatting>
  <conditionalFormatting sqref="Y13:BF13">
    <cfRule type="expression" dxfId="62" priority="113">
      <formula>OR($BH$13,$BI$13,$BJ$13,$BK$13,$BL$13)=TRUE</formula>
    </cfRule>
  </conditionalFormatting>
  <conditionalFormatting sqref="AB17">
    <cfRule type="expression" dxfId="61" priority="109">
      <formula>OR($BH$13,$BI$13,$BJ$13,$BK$13,$BL$13)=TRUE</formula>
    </cfRule>
  </conditionalFormatting>
  <conditionalFormatting sqref="AB20:AD20">
    <cfRule type="notContainsBlanks" dxfId="60" priority="98">
      <formula>LEN(TRIM(AB20))&gt;0</formula>
    </cfRule>
  </conditionalFormatting>
  <conditionalFormatting sqref="AD49:AU49">
    <cfRule type="notContainsBlanks" dxfId="59" priority="38">
      <formula>LEN(TRIM(AD49))&gt;0</formula>
    </cfRule>
    <cfRule type="expression" dxfId="58" priority="42">
      <formula>$BI$48=TRUE</formula>
    </cfRule>
  </conditionalFormatting>
  <conditionalFormatting sqref="AF14:AH14">
    <cfRule type="notContainsBlanks" dxfId="57" priority="116">
      <formula>LEN(TRIM(AF14))&gt;0</formula>
    </cfRule>
  </conditionalFormatting>
  <conditionalFormatting sqref="AG27:AL27">
    <cfRule type="expression" dxfId="56" priority="94">
      <formula>OR($BJ$27,$BK$27)=TRUE</formula>
    </cfRule>
  </conditionalFormatting>
  <conditionalFormatting sqref="AI55:AN60">
    <cfRule type="notContainsBlanks" dxfId="55" priority="75">
      <formula>LEN(TRIM(AI55))&gt;0</formula>
    </cfRule>
  </conditionalFormatting>
  <conditionalFormatting sqref="AJ4">
    <cfRule type="expression" dxfId="54" priority="15">
      <formula>$BI$4=TRUE</formula>
    </cfRule>
    <cfRule type="notContainsBlanks" dxfId="53" priority="14">
      <formula>LEN(TRIM(AJ4))&gt;0</formula>
    </cfRule>
  </conditionalFormatting>
  <conditionalFormatting sqref="AK50:BE50">
    <cfRule type="notContainsBlanks" dxfId="52" priority="35">
      <formula>LEN(TRIM(AK50))&gt;0</formula>
    </cfRule>
    <cfRule type="expression" dxfId="51" priority="36">
      <formula>$BI$48=TRUE</formula>
    </cfRule>
  </conditionalFormatting>
  <conditionalFormatting sqref="AN17:BF18">
    <cfRule type="expression" dxfId="50" priority="107">
      <formula>LEFT($AN$17,5)="〈入力例〉"</formula>
    </cfRule>
  </conditionalFormatting>
  <conditionalFormatting sqref="AN19:BF24 AN27:BF32">
    <cfRule type="expression" dxfId="49" priority="121">
      <formula>LEFT(AN19,5)="〈入力例〉"</formula>
    </cfRule>
  </conditionalFormatting>
  <conditionalFormatting sqref="AN23:BF24">
    <cfRule type="expression" dxfId="48" priority="106">
      <formula>$BI$23=TRUE</formula>
    </cfRule>
  </conditionalFormatting>
  <conditionalFormatting sqref="AN23:BF32">
    <cfRule type="expression" dxfId="47" priority="5">
      <formula>AND($BI$6&lt;&gt;TRUE,$BJ$6&lt;&gt;TRUE)</formula>
    </cfRule>
  </conditionalFormatting>
  <conditionalFormatting sqref="AN27:BF32">
    <cfRule type="expression" dxfId="46" priority="89">
      <formula>$BI$27=TRUE</formula>
    </cfRule>
  </conditionalFormatting>
  <conditionalFormatting sqref="AR34:BF47 A48:BF52">
    <cfRule type="expression" dxfId="45" priority="7">
      <formula>$BJ$6&lt;&gt;TRUE</formula>
    </cfRule>
  </conditionalFormatting>
  <conditionalFormatting sqref="AR36:BF37">
    <cfRule type="expression" dxfId="44" priority="12">
      <formula>OR($BH$36,$BI$36)=TRUE</formula>
    </cfRule>
    <cfRule type="expression" dxfId="43" priority="10">
      <formula>$BI$37=TRUE</formula>
    </cfRule>
    <cfRule type="expression" dxfId="42" priority="11">
      <formula>AND($BH$36=TRUE,$BI$36=TRUE)</formula>
    </cfRule>
    <cfRule type="expression" dxfId="41" priority="366">
      <formula>$BH$37=TRUE</formula>
    </cfRule>
  </conditionalFormatting>
  <conditionalFormatting sqref="AR38:BF39">
    <cfRule type="expression" dxfId="40" priority="34">
      <formula>$BI$39=TRUE</formula>
    </cfRule>
    <cfRule type="expression" dxfId="39" priority="369">
      <formula>$BH$39=TRUE</formula>
    </cfRule>
    <cfRule type="expression" dxfId="38" priority="367">
      <formula>AND($BH$38=TRUE,$BI$38=TRUE)</formula>
    </cfRule>
    <cfRule type="expression" dxfId="37" priority="368">
      <formula>OR($BH$38,$BI$38)=TRUE</formula>
    </cfRule>
  </conditionalFormatting>
  <conditionalFormatting sqref="AR40:BF41">
    <cfRule type="expression" dxfId="36" priority="23">
      <formula>OR($BH$40,$BI$40)=TRUE</formula>
    </cfRule>
    <cfRule type="expression" dxfId="35" priority="24">
      <formula>$BH$41=TRUE</formula>
    </cfRule>
    <cfRule type="expression" dxfId="34" priority="21">
      <formula>$BI$41=TRUE</formula>
    </cfRule>
    <cfRule type="expression" dxfId="33" priority="22">
      <formula>AND($BH$40=TRUE,$BI$40=TRUE)</formula>
    </cfRule>
  </conditionalFormatting>
  <conditionalFormatting sqref="AR42:BF43">
    <cfRule type="expression" dxfId="32" priority="41">
      <formula>$BI$43=TRUE</formula>
    </cfRule>
    <cfRule type="expression" dxfId="31" priority="59">
      <formula>$BH$43=TRUE</formula>
    </cfRule>
    <cfRule type="expression" dxfId="30" priority="56">
      <formula>AND($BH$42=TRUE,$BI$42=TRUE)</formula>
    </cfRule>
    <cfRule type="expression" dxfId="29" priority="57">
      <formula>OR($BH$42,$BI$42)=TRUE</formula>
    </cfRule>
  </conditionalFormatting>
  <conditionalFormatting sqref="AR44:BF45">
    <cfRule type="expression" dxfId="28" priority="50">
      <formula>$BI$45=TRUE</formula>
    </cfRule>
    <cfRule type="expression" dxfId="27" priority="53">
      <formula>AND($BH$44=TRUE,$BI$44=TRUE)</formula>
    </cfRule>
    <cfRule type="expression" dxfId="26" priority="55">
      <formula>$BH$45=TRUE</formula>
    </cfRule>
    <cfRule type="expression" dxfId="25" priority="54">
      <formula>OR($BH$44,$BI$44)=TRUE</formula>
    </cfRule>
  </conditionalFormatting>
  <conditionalFormatting sqref="AR46:BF47">
    <cfRule type="expression" dxfId="24" priority="51">
      <formula>$BH$47=TRUE</formula>
    </cfRule>
    <cfRule type="expression" dxfId="23" priority="29">
      <formula>$BI$47=TRUE</formula>
    </cfRule>
    <cfRule type="expression" dxfId="22" priority="30">
      <formula>AND($BH$46=TRUE,$BI$46=TRUE)</formula>
    </cfRule>
    <cfRule type="expression" dxfId="21" priority="31">
      <formula>OR($BH$46,$BI$46)=TRUE</formula>
    </cfRule>
  </conditionalFormatting>
  <conditionalFormatting sqref="AR55:BF56">
    <cfRule type="expression" dxfId="20" priority="85">
      <formula>OR($BH$55,$BI$55,$BJ$55,$BK$55,$BH$56,$BI$56)=TRUE</formula>
    </cfRule>
    <cfRule type="expression" dxfId="19" priority="87">
      <formula>$AI$55&gt;0</formula>
    </cfRule>
    <cfRule type="expression" dxfId="18" priority="86">
      <formula>AND($AI$55&lt;&gt;"",$AI$55=0)</formula>
    </cfRule>
  </conditionalFormatting>
  <conditionalFormatting sqref="AR57:BF58">
    <cfRule type="expression" dxfId="17" priority="82">
      <formula>OR($BH$57,$BI$57,$BJ$57,$BK$57,$BH$58,$BI$58)=TRUE</formula>
    </cfRule>
    <cfRule type="expression" dxfId="16" priority="83">
      <formula>AND($AI$57&lt;&gt;"",$AI$57=0)</formula>
    </cfRule>
    <cfRule type="expression" dxfId="15" priority="84">
      <formula>$AI$57&gt;0</formula>
    </cfRule>
  </conditionalFormatting>
  <conditionalFormatting sqref="AR59:BF60">
    <cfRule type="expression" dxfId="14" priority="79">
      <formula>OR($BH$59,$BI$59,$BJ$59,$BK$59,$BH$60,$BI$60)=TRUE</formula>
    </cfRule>
    <cfRule type="expression" dxfId="13" priority="80">
      <formula>AND($AI$59&lt;&gt;"",$AI$59=0)</formula>
    </cfRule>
    <cfRule type="expression" dxfId="12" priority="81">
      <formula>$AI$59&gt;0</formula>
    </cfRule>
  </conditionalFormatting>
  <conditionalFormatting sqref="AY13:BE13">
    <cfRule type="notContainsBlanks" dxfId="11" priority="111">
      <formula>LEN(TRIM(AY13))&gt;0</formula>
    </cfRule>
    <cfRule type="expression" dxfId="10" priority="112">
      <formula>$BL$13=TRUE</formula>
    </cfRule>
  </conditionalFormatting>
  <dataValidations count="3">
    <dataValidation allowBlank="1" showInputMessage="1" showErrorMessage="1" prompt="具体的な工程を入力してください。" sqref="D47:V47" xr:uid="{84750C53-46C3-472B-AA04-719377BD8520}"/>
    <dataValidation allowBlank="1" showInputMessage="1" showErrorMessage="1" prompt="発生しない場合は0を入力してください" sqref="AI55:AN60" xr:uid="{59EDF3E3-0624-446B-958D-148E3D91EC12}"/>
    <dataValidation allowBlank="1" showInputMessage="1" showErrorMessage="1" promptTitle="【作業場所が十分で特記すべき措置が無い場合】" prompt="バックスペースキーで空欄としてください（着色が消えます）" sqref="AN17:BF18" xr:uid="{1F370086-CF49-4A3F-BF54-F66BB6CCE87F}"/>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BN53:BN59 BN18:BN23 AR38:AR45 AR37 AR46 BN37:BO37 BN31:BN33 BO39 BO38 BO41 BO40 BO43 BO42 BO45 BO44 BN45 BN43 BN41 BN39 BN38 BN40 BN42 BN44 BN4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print="0" autoFill="0" autoLine="0" autoPict="0">
                <anchor moveWithCells="1">
                  <from>
                    <xdr:col>14</xdr:col>
                    <xdr:colOff>109538</xdr:colOff>
                    <xdr:row>7</xdr:row>
                    <xdr:rowOff>142875</xdr:rowOff>
                  </from>
                  <to>
                    <xdr:col>16</xdr:col>
                    <xdr:colOff>38100</xdr:colOff>
                    <xdr:row>9</xdr:row>
                    <xdr:rowOff>66675</xdr:rowOff>
                  </to>
                </anchor>
              </controlPr>
            </control>
          </mc:Choice>
        </mc:AlternateContent>
        <mc:AlternateContent xmlns:mc="http://schemas.openxmlformats.org/markup-compatibility/2006">
          <mc:Choice Requires="x14">
            <control shapeId="18434" r:id="rId5" name="Check Box 2">
              <controlPr defaultSize="0" print="0" autoFill="0" autoLine="0" autoPict="0">
                <anchor moveWithCells="1">
                  <from>
                    <xdr:col>25</xdr:col>
                    <xdr:colOff>114300</xdr:colOff>
                    <xdr:row>7</xdr:row>
                    <xdr:rowOff>138113</xdr:rowOff>
                  </from>
                  <to>
                    <xdr:col>27</xdr:col>
                    <xdr:colOff>57150</xdr:colOff>
                    <xdr:row>9</xdr:row>
                    <xdr:rowOff>57150</xdr:rowOff>
                  </to>
                </anchor>
              </controlPr>
            </control>
          </mc:Choice>
        </mc:AlternateContent>
        <mc:AlternateContent xmlns:mc="http://schemas.openxmlformats.org/markup-compatibility/2006">
          <mc:Choice Requires="x14">
            <control shapeId="18435" r:id="rId6" name="Check Box 3">
              <controlPr defaultSize="0" print="0" autoFill="0" autoLine="0" autoPict="0">
                <anchor moveWithCells="1">
                  <from>
                    <xdr:col>14</xdr:col>
                    <xdr:colOff>109538</xdr:colOff>
                    <xdr:row>8</xdr:row>
                    <xdr:rowOff>176213</xdr:rowOff>
                  </from>
                  <to>
                    <xdr:col>16</xdr:col>
                    <xdr:colOff>19050</xdr:colOff>
                    <xdr:row>10</xdr:row>
                    <xdr:rowOff>28575</xdr:rowOff>
                  </to>
                </anchor>
              </controlPr>
            </control>
          </mc:Choice>
        </mc:AlternateContent>
        <mc:AlternateContent xmlns:mc="http://schemas.openxmlformats.org/markup-compatibility/2006">
          <mc:Choice Requires="x14">
            <control shapeId="18436" r:id="rId7" name="Check Box 4">
              <controlPr defaultSize="0" print="0" autoFill="0" autoLine="0" autoPict="0">
                <anchor moveWithCells="1">
                  <from>
                    <xdr:col>34</xdr:col>
                    <xdr:colOff>104775</xdr:colOff>
                    <xdr:row>8</xdr:row>
                    <xdr:rowOff>180975</xdr:rowOff>
                  </from>
                  <to>
                    <xdr:col>36</xdr:col>
                    <xdr:colOff>19050</xdr:colOff>
                    <xdr:row>10</xdr:row>
                    <xdr:rowOff>28575</xdr:rowOff>
                  </to>
                </anchor>
              </controlPr>
            </control>
          </mc:Choice>
        </mc:AlternateContent>
        <mc:AlternateContent xmlns:mc="http://schemas.openxmlformats.org/markup-compatibility/2006">
          <mc:Choice Requires="x14">
            <control shapeId="18437" r:id="rId8" name="Check Box 5">
              <controlPr defaultSize="0" print="0" autoFill="0" autoLine="0" autoPict="0">
                <anchor moveWithCells="1">
                  <from>
                    <xdr:col>24</xdr:col>
                    <xdr:colOff>109538</xdr:colOff>
                    <xdr:row>11</xdr:row>
                    <xdr:rowOff>180975</xdr:rowOff>
                  </from>
                  <to>
                    <xdr:col>26</xdr:col>
                    <xdr:colOff>28575</xdr:colOff>
                    <xdr:row>13</xdr:row>
                    <xdr:rowOff>28575</xdr:rowOff>
                  </to>
                </anchor>
              </controlPr>
            </control>
          </mc:Choice>
        </mc:AlternateContent>
        <mc:AlternateContent xmlns:mc="http://schemas.openxmlformats.org/markup-compatibility/2006">
          <mc:Choice Requires="x14">
            <control shapeId="18438" r:id="rId9" name="Check Box 6">
              <controlPr defaultSize="0" print="0" autoFill="0" autoLine="0" autoPict="0">
                <anchor moveWithCells="1">
                  <from>
                    <xdr:col>28</xdr:col>
                    <xdr:colOff>109538</xdr:colOff>
                    <xdr:row>11</xdr:row>
                    <xdr:rowOff>180975</xdr:rowOff>
                  </from>
                  <to>
                    <xdr:col>30</xdr:col>
                    <xdr:colOff>28575</xdr:colOff>
                    <xdr:row>13</xdr:row>
                    <xdr:rowOff>28575</xdr:rowOff>
                  </to>
                </anchor>
              </controlPr>
            </control>
          </mc:Choice>
        </mc:AlternateContent>
        <mc:AlternateContent xmlns:mc="http://schemas.openxmlformats.org/markup-compatibility/2006">
          <mc:Choice Requires="x14">
            <control shapeId="18439" r:id="rId10" name="Check Box 7">
              <controlPr defaultSize="0" print="0" autoFill="0" autoLine="0" autoPict="0">
                <anchor moveWithCells="1">
                  <from>
                    <xdr:col>35</xdr:col>
                    <xdr:colOff>109538</xdr:colOff>
                    <xdr:row>11</xdr:row>
                    <xdr:rowOff>176213</xdr:rowOff>
                  </from>
                  <to>
                    <xdr:col>37</xdr:col>
                    <xdr:colOff>28575</xdr:colOff>
                    <xdr:row>13</xdr:row>
                    <xdr:rowOff>28575</xdr:rowOff>
                  </to>
                </anchor>
              </controlPr>
            </control>
          </mc:Choice>
        </mc:AlternateContent>
        <mc:AlternateContent xmlns:mc="http://schemas.openxmlformats.org/markup-compatibility/2006">
          <mc:Choice Requires="x14">
            <control shapeId="18440" r:id="rId11" name="Check Box 8">
              <controlPr defaultSize="0" print="0" autoFill="0" autoLine="0" autoPict="0">
                <anchor moveWithCells="1">
                  <from>
                    <xdr:col>39</xdr:col>
                    <xdr:colOff>109538</xdr:colOff>
                    <xdr:row>11</xdr:row>
                    <xdr:rowOff>180975</xdr:rowOff>
                  </from>
                  <to>
                    <xdr:col>41</xdr:col>
                    <xdr:colOff>28575</xdr:colOff>
                    <xdr:row>13</xdr:row>
                    <xdr:rowOff>28575</xdr:rowOff>
                  </to>
                </anchor>
              </controlPr>
            </control>
          </mc:Choice>
        </mc:AlternateContent>
        <mc:AlternateContent xmlns:mc="http://schemas.openxmlformats.org/markup-compatibility/2006">
          <mc:Choice Requires="x14">
            <control shapeId="18441" r:id="rId12" name="Check Box 9">
              <controlPr defaultSize="0" print="0" autoFill="0" autoLine="0" autoPict="0">
                <anchor moveWithCells="1">
                  <from>
                    <xdr:col>43</xdr:col>
                    <xdr:colOff>114300</xdr:colOff>
                    <xdr:row>11</xdr:row>
                    <xdr:rowOff>180975</xdr:rowOff>
                  </from>
                  <to>
                    <xdr:col>45</xdr:col>
                    <xdr:colOff>28575</xdr:colOff>
                    <xdr:row>13</xdr:row>
                    <xdr:rowOff>28575</xdr:rowOff>
                  </to>
                </anchor>
              </controlPr>
            </control>
          </mc:Choice>
        </mc:AlternateContent>
        <mc:AlternateContent xmlns:mc="http://schemas.openxmlformats.org/markup-compatibility/2006">
          <mc:Choice Requires="x14">
            <control shapeId="18442" r:id="rId13" name="Check Box 10">
              <controlPr defaultSize="0" print="0" autoFill="0" autoLine="0" autoPict="0">
                <anchor moveWithCells="1">
                  <from>
                    <xdr:col>21</xdr:col>
                    <xdr:colOff>95250</xdr:colOff>
                    <xdr:row>15</xdr:row>
                    <xdr:rowOff>180975</xdr:rowOff>
                  </from>
                  <to>
                    <xdr:col>23</xdr:col>
                    <xdr:colOff>9525</xdr:colOff>
                    <xdr:row>17</xdr:row>
                    <xdr:rowOff>38100</xdr:rowOff>
                  </to>
                </anchor>
              </controlPr>
            </control>
          </mc:Choice>
        </mc:AlternateContent>
        <mc:AlternateContent xmlns:mc="http://schemas.openxmlformats.org/markup-compatibility/2006">
          <mc:Choice Requires="x14">
            <control shapeId="18443" r:id="rId14" name="Check Box 11">
              <controlPr defaultSize="0" print="0" autoFill="0" autoLine="0" autoPict="0">
                <anchor moveWithCells="1">
                  <from>
                    <xdr:col>26</xdr:col>
                    <xdr:colOff>95250</xdr:colOff>
                    <xdr:row>15</xdr:row>
                    <xdr:rowOff>180975</xdr:rowOff>
                  </from>
                  <to>
                    <xdr:col>28</xdr:col>
                    <xdr:colOff>9525</xdr:colOff>
                    <xdr:row>17</xdr:row>
                    <xdr:rowOff>38100</xdr:rowOff>
                  </to>
                </anchor>
              </controlPr>
            </control>
          </mc:Choice>
        </mc:AlternateContent>
        <mc:AlternateContent xmlns:mc="http://schemas.openxmlformats.org/markup-compatibility/2006">
          <mc:Choice Requires="x14">
            <control shapeId="18444" r:id="rId15" name="Check Box 12">
              <controlPr defaultSize="0" print="0" autoFill="0" autoLine="0" autoPict="0">
                <anchor moveWithCells="1">
                  <from>
                    <xdr:col>19</xdr:col>
                    <xdr:colOff>109538</xdr:colOff>
                    <xdr:row>17</xdr:row>
                    <xdr:rowOff>176213</xdr:rowOff>
                  </from>
                  <to>
                    <xdr:col>21</xdr:col>
                    <xdr:colOff>38100</xdr:colOff>
                    <xdr:row>19</xdr:row>
                    <xdr:rowOff>28575</xdr:rowOff>
                  </to>
                </anchor>
              </controlPr>
            </control>
          </mc:Choice>
        </mc:AlternateContent>
        <mc:AlternateContent xmlns:mc="http://schemas.openxmlformats.org/markup-compatibility/2006">
          <mc:Choice Requires="x14">
            <control shapeId="18445" r:id="rId16" name="Check Box 13">
              <controlPr defaultSize="0" print="0" autoFill="0" autoLine="0" autoPict="0">
                <anchor moveWithCells="1">
                  <from>
                    <xdr:col>19</xdr:col>
                    <xdr:colOff>109538</xdr:colOff>
                    <xdr:row>19</xdr:row>
                    <xdr:rowOff>176213</xdr:rowOff>
                  </from>
                  <to>
                    <xdr:col>21</xdr:col>
                    <xdr:colOff>38100</xdr:colOff>
                    <xdr:row>21</xdr:row>
                    <xdr:rowOff>28575</xdr:rowOff>
                  </to>
                </anchor>
              </controlPr>
            </control>
          </mc:Choice>
        </mc:AlternateContent>
        <mc:AlternateContent xmlns:mc="http://schemas.openxmlformats.org/markup-compatibility/2006">
          <mc:Choice Requires="x14">
            <control shapeId="18446" r:id="rId17" name="Check Box 14">
              <controlPr defaultSize="0" print="0" autoFill="0" autoLine="0" autoPict="0">
                <anchor moveWithCells="1">
                  <from>
                    <xdr:col>22</xdr:col>
                    <xdr:colOff>109538</xdr:colOff>
                    <xdr:row>19</xdr:row>
                    <xdr:rowOff>176213</xdr:rowOff>
                  </from>
                  <to>
                    <xdr:col>24</xdr:col>
                    <xdr:colOff>38100</xdr:colOff>
                    <xdr:row>21</xdr:row>
                    <xdr:rowOff>28575</xdr:rowOff>
                  </to>
                </anchor>
              </controlPr>
            </control>
          </mc:Choice>
        </mc:AlternateContent>
        <mc:AlternateContent xmlns:mc="http://schemas.openxmlformats.org/markup-compatibility/2006">
          <mc:Choice Requires="x14">
            <control shapeId="18447" r:id="rId18" name="Check Box 15">
              <controlPr defaultSize="0" print="0" autoFill="0" autoLine="0" autoPict="0">
                <anchor moveWithCells="1">
                  <from>
                    <xdr:col>31</xdr:col>
                    <xdr:colOff>109538</xdr:colOff>
                    <xdr:row>17</xdr:row>
                    <xdr:rowOff>176213</xdr:rowOff>
                  </from>
                  <to>
                    <xdr:col>33</xdr:col>
                    <xdr:colOff>38100</xdr:colOff>
                    <xdr:row>19</xdr:row>
                    <xdr:rowOff>28575</xdr:rowOff>
                  </to>
                </anchor>
              </controlPr>
            </control>
          </mc:Choice>
        </mc:AlternateContent>
        <mc:AlternateContent xmlns:mc="http://schemas.openxmlformats.org/markup-compatibility/2006">
          <mc:Choice Requires="x14">
            <control shapeId="18448" r:id="rId19" name="Check Box 16">
              <controlPr defaultSize="0" print="0" autoFill="0" autoLine="0" autoPict="0">
                <anchor moveWithCells="1">
                  <from>
                    <xdr:col>14</xdr:col>
                    <xdr:colOff>109538</xdr:colOff>
                    <xdr:row>21</xdr:row>
                    <xdr:rowOff>176213</xdr:rowOff>
                  </from>
                  <to>
                    <xdr:col>16</xdr:col>
                    <xdr:colOff>38100</xdr:colOff>
                    <xdr:row>23</xdr:row>
                    <xdr:rowOff>28575</xdr:rowOff>
                  </to>
                </anchor>
              </controlPr>
            </control>
          </mc:Choice>
        </mc:AlternateContent>
        <mc:AlternateContent xmlns:mc="http://schemas.openxmlformats.org/markup-compatibility/2006">
          <mc:Choice Requires="x14">
            <control shapeId="18449" r:id="rId20" name="Check Box 17">
              <controlPr defaultSize="0" print="0" autoFill="0" autoLine="0" autoPict="0">
                <anchor moveWithCells="1">
                  <from>
                    <xdr:col>14</xdr:col>
                    <xdr:colOff>109538</xdr:colOff>
                    <xdr:row>23</xdr:row>
                    <xdr:rowOff>176213</xdr:rowOff>
                  </from>
                  <to>
                    <xdr:col>16</xdr:col>
                    <xdr:colOff>38100</xdr:colOff>
                    <xdr:row>25</xdr:row>
                    <xdr:rowOff>28575</xdr:rowOff>
                  </to>
                </anchor>
              </controlPr>
            </control>
          </mc:Choice>
        </mc:AlternateContent>
        <mc:AlternateContent xmlns:mc="http://schemas.openxmlformats.org/markup-compatibility/2006">
          <mc:Choice Requires="x14">
            <control shapeId="18450" r:id="rId21" name="Check Box 18">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8451" r:id="rId22" name="Check Box 19">
              <controlPr defaultSize="0" print="0" autoFill="0" autoLine="0" autoPict="0">
                <anchor moveWithCells="1">
                  <from>
                    <xdr:col>15</xdr:col>
                    <xdr:colOff>109538</xdr:colOff>
                    <xdr:row>26</xdr:row>
                    <xdr:rowOff>176213</xdr:rowOff>
                  </from>
                  <to>
                    <xdr:col>17</xdr:col>
                    <xdr:colOff>38100</xdr:colOff>
                    <xdr:row>28</xdr:row>
                    <xdr:rowOff>28575</xdr:rowOff>
                  </to>
                </anchor>
              </controlPr>
            </control>
          </mc:Choice>
        </mc:AlternateContent>
        <mc:AlternateContent xmlns:mc="http://schemas.openxmlformats.org/markup-compatibility/2006">
          <mc:Choice Requires="x14">
            <control shapeId="18452" r:id="rId23" name="Check Box 20">
              <controlPr defaultSize="0" print="0" autoFill="0" autoLine="0" autoPict="0">
                <anchor moveWithCells="1">
                  <from>
                    <xdr:col>15</xdr:col>
                    <xdr:colOff>109538</xdr:colOff>
                    <xdr:row>27</xdr:row>
                    <xdr:rowOff>176213</xdr:rowOff>
                  </from>
                  <to>
                    <xdr:col>17</xdr:col>
                    <xdr:colOff>38100</xdr:colOff>
                    <xdr:row>29</xdr:row>
                    <xdr:rowOff>28575</xdr:rowOff>
                  </to>
                </anchor>
              </controlPr>
            </control>
          </mc:Choice>
        </mc:AlternateContent>
        <mc:AlternateContent xmlns:mc="http://schemas.openxmlformats.org/markup-compatibility/2006">
          <mc:Choice Requires="x14">
            <control shapeId="18453" r:id="rId24" name="Check Box 21">
              <controlPr defaultSize="0" print="0" autoFill="0" autoLine="0" autoPict="0">
                <anchor moveWithCells="1">
                  <from>
                    <xdr:col>15</xdr:col>
                    <xdr:colOff>109538</xdr:colOff>
                    <xdr:row>28</xdr:row>
                    <xdr:rowOff>176213</xdr:rowOff>
                  </from>
                  <to>
                    <xdr:col>17</xdr:col>
                    <xdr:colOff>38100</xdr:colOff>
                    <xdr:row>30</xdr:row>
                    <xdr:rowOff>28575</xdr:rowOff>
                  </to>
                </anchor>
              </controlPr>
            </control>
          </mc:Choice>
        </mc:AlternateContent>
        <mc:AlternateContent xmlns:mc="http://schemas.openxmlformats.org/markup-compatibility/2006">
          <mc:Choice Requires="x14">
            <control shapeId="18454" r:id="rId25" name="Check Box 22">
              <controlPr defaultSize="0" print="0" autoFill="0" autoLine="0" autoPict="0">
                <anchor moveWithCells="1">
                  <from>
                    <xdr:col>15</xdr:col>
                    <xdr:colOff>109538</xdr:colOff>
                    <xdr:row>29</xdr:row>
                    <xdr:rowOff>176213</xdr:rowOff>
                  </from>
                  <to>
                    <xdr:col>17</xdr:col>
                    <xdr:colOff>38100</xdr:colOff>
                    <xdr:row>31</xdr:row>
                    <xdr:rowOff>28575</xdr:rowOff>
                  </to>
                </anchor>
              </controlPr>
            </control>
          </mc:Choice>
        </mc:AlternateContent>
        <mc:AlternateContent xmlns:mc="http://schemas.openxmlformats.org/markup-compatibility/2006">
          <mc:Choice Requires="x14">
            <control shapeId="18455" r:id="rId26" name="Check Box 23">
              <controlPr defaultSize="0" print="0" autoFill="0" autoLine="0" autoPict="0">
                <anchor moveWithCells="1">
                  <from>
                    <xdr:col>14</xdr:col>
                    <xdr:colOff>109538</xdr:colOff>
                    <xdr:row>30</xdr:row>
                    <xdr:rowOff>176213</xdr:rowOff>
                  </from>
                  <to>
                    <xdr:col>16</xdr:col>
                    <xdr:colOff>38100</xdr:colOff>
                    <xdr:row>32</xdr:row>
                    <xdr:rowOff>28575</xdr:rowOff>
                  </to>
                </anchor>
              </controlPr>
            </control>
          </mc:Choice>
        </mc:AlternateContent>
        <mc:AlternateContent xmlns:mc="http://schemas.openxmlformats.org/markup-compatibility/2006">
          <mc:Choice Requires="x14">
            <control shapeId="18456" r:id="rId27" name="Check Box 24">
              <controlPr defaultSize="0" print="0" autoFill="0" autoLine="0" autoPict="0">
                <anchor moveWithCells="1">
                  <from>
                    <xdr:col>31</xdr:col>
                    <xdr:colOff>109538</xdr:colOff>
                    <xdr:row>25</xdr:row>
                    <xdr:rowOff>176213</xdr:rowOff>
                  </from>
                  <to>
                    <xdr:col>33</xdr:col>
                    <xdr:colOff>38100</xdr:colOff>
                    <xdr:row>27</xdr:row>
                    <xdr:rowOff>28575</xdr:rowOff>
                  </to>
                </anchor>
              </controlPr>
            </control>
          </mc:Choice>
        </mc:AlternateContent>
        <mc:AlternateContent xmlns:mc="http://schemas.openxmlformats.org/markup-compatibility/2006">
          <mc:Choice Requires="x14">
            <control shapeId="18457" r:id="rId28" name="Check Box 25">
              <controlPr defaultSize="0" print="0" autoFill="0" autoLine="0" autoPict="0">
                <anchor moveWithCells="1">
                  <from>
                    <xdr:col>34</xdr:col>
                    <xdr:colOff>109538</xdr:colOff>
                    <xdr:row>25</xdr:row>
                    <xdr:rowOff>176213</xdr:rowOff>
                  </from>
                  <to>
                    <xdr:col>36</xdr:col>
                    <xdr:colOff>38100</xdr:colOff>
                    <xdr:row>27</xdr:row>
                    <xdr:rowOff>28575</xdr:rowOff>
                  </to>
                </anchor>
              </controlPr>
            </control>
          </mc:Choice>
        </mc:AlternateContent>
        <mc:AlternateContent xmlns:mc="http://schemas.openxmlformats.org/markup-compatibility/2006">
          <mc:Choice Requires="x14">
            <control shapeId="18470" r:id="rId29" name="Check Box 38">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18471" r:id="rId30" name="Check Box 39">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18472" r:id="rId31" name="Check Box 40">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18473" r:id="rId32" name="Check Box 41">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18474" r:id="rId33" name="Check Box 42">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18475" r:id="rId34" name="Check Box 43">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18476" r:id="rId35" name="Check Box 44">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18477" r:id="rId36" name="Check Box 45">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18478" r:id="rId37" name="Check Box 46">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18479" r:id="rId38" name="Check Box 47">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18480" r:id="rId39" name="Check Box 48">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18481" r:id="rId40" name="Check Box 49">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18482" r:id="rId41" name="Check Box 50">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18483" r:id="rId42" name="Check Box 51">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18484" r:id="rId43" name="Check Box 52">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mc:AlternateContent xmlns:mc="http://schemas.openxmlformats.org/markup-compatibility/2006">
          <mc:Choice Requires="x14">
            <control shapeId="18487" r:id="rId44" name="Check Box 55">
              <controlPr defaultSize="0" print="0" autoFill="0" autoLine="0" autoPict="0">
                <anchor moveWithCells="1">
                  <from>
                    <xdr:col>46</xdr:col>
                    <xdr:colOff>123825</xdr:colOff>
                    <xdr:row>54</xdr:row>
                    <xdr:rowOff>176213</xdr:rowOff>
                  </from>
                  <to>
                    <xdr:col>48</xdr:col>
                    <xdr:colOff>57150</xdr:colOff>
                    <xdr:row>56</xdr:row>
                    <xdr:rowOff>28575</xdr:rowOff>
                  </to>
                </anchor>
              </controlPr>
            </control>
          </mc:Choice>
        </mc:AlternateContent>
        <mc:AlternateContent xmlns:mc="http://schemas.openxmlformats.org/markup-compatibility/2006">
          <mc:Choice Requires="x14">
            <control shapeId="18488" r:id="rId45" name="Check Box 56">
              <controlPr defaultSize="0" print="0" autoFill="0" autoLine="0" autoPict="0">
                <anchor moveWithCells="1">
                  <from>
                    <xdr:col>46</xdr:col>
                    <xdr:colOff>123825</xdr:colOff>
                    <xdr:row>56</xdr:row>
                    <xdr:rowOff>176213</xdr:rowOff>
                  </from>
                  <to>
                    <xdr:col>48</xdr:col>
                    <xdr:colOff>57150</xdr:colOff>
                    <xdr:row>58</xdr:row>
                    <xdr:rowOff>28575</xdr:rowOff>
                  </to>
                </anchor>
              </controlPr>
            </control>
          </mc:Choice>
        </mc:AlternateContent>
        <mc:AlternateContent xmlns:mc="http://schemas.openxmlformats.org/markup-compatibility/2006">
          <mc:Choice Requires="x14">
            <control shapeId="18489" r:id="rId46" name="Check Box 57">
              <controlPr defaultSize="0" print="0" autoFill="0" autoLine="0" autoPict="0">
                <anchor moveWithCells="1">
                  <from>
                    <xdr:col>46</xdr:col>
                    <xdr:colOff>123825</xdr:colOff>
                    <xdr:row>58</xdr:row>
                    <xdr:rowOff>176213</xdr:rowOff>
                  </from>
                  <to>
                    <xdr:col>48</xdr:col>
                    <xdr:colOff>57150</xdr:colOff>
                    <xdr:row>60</xdr:row>
                    <xdr:rowOff>28575</xdr:rowOff>
                  </to>
                </anchor>
              </controlPr>
            </control>
          </mc:Choice>
        </mc:AlternateContent>
        <mc:AlternateContent xmlns:mc="http://schemas.openxmlformats.org/markup-compatibility/2006">
          <mc:Choice Requires="x14">
            <control shapeId="18493" r:id="rId47" name="Check Box 61">
              <controlPr defaultSize="0" print="0" autoFill="0" autoLine="0" autoPict="0">
                <anchor moveWithCells="1">
                  <from>
                    <xdr:col>22</xdr:col>
                    <xdr:colOff>123825</xdr:colOff>
                    <xdr:row>35</xdr:row>
                    <xdr:rowOff>176213</xdr:rowOff>
                  </from>
                  <to>
                    <xdr:col>24</xdr:col>
                    <xdr:colOff>47625</xdr:colOff>
                    <xdr:row>37</xdr:row>
                    <xdr:rowOff>38100</xdr:rowOff>
                  </to>
                </anchor>
              </controlPr>
            </control>
          </mc:Choice>
        </mc:AlternateContent>
        <mc:AlternateContent xmlns:mc="http://schemas.openxmlformats.org/markup-compatibility/2006">
          <mc:Choice Requires="x14">
            <control shapeId="18494" r:id="rId48" name="Check Box 62">
              <controlPr defaultSize="0" print="0" autoFill="0" autoLine="0" autoPict="0">
                <anchor moveWithCells="1">
                  <from>
                    <xdr:col>26</xdr:col>
                    <xdr:colOff>123825</xdr:colOff>
                    <xdr:row>35</xdr:row>
                    <xdr:rowOff>176213</xdr:rowOff>
                  </from>
                  <to>
                    <xdr:col>28</xdr:col>
                    <xdr:colOff>47625</xdr:colOff>
                    <xdr:row>37</xdr:row>
                    <xdr:rowOff>38100</xdr:rowOff>
                  </to>
                </anchor>
              </controlPr>
            </control>
          </mc:Choice>
        </mc:AlternateContent>
        <mc:AlternateContent xmlns:mc="http://schemas.openxmlformats.org/markup-compatibility/2006">
          <mc:Choice Requires="x14">
            <control shapeId="18495" r:id="rId49" name="Check Box 63">
              <controlPr defaultSize="0" print="0" autoFill="0" autoLine="0" autoPict="0">
                <anchor moveWithCells="1">
                  <from>
                    <xdr:col>22</xdr:col>
                    <xdr:colOff>123825</xdr:colOff>
                    <xdr:row>37</xdr:row>
                    <xdr:rowOff>176213</xdr:rowOff>
                  </from>
                  <to>
                    <xdr:col>24</xdr:col>
                    <xdr:colOff>47625</xdr:colOff>
                    <xdr:row>39</xdr:row>
                    <xdr:rowOff>38100</xdr:rowOff>
                  </to>
                </anchor>
              </controlPr>
            </control>
          </mc:Choice>
        </mc:AlternateContent>
        <mc:AlternateContent xmlns:mc="http://schemas.openxmlformats.org/markup-compatibility/2006">
          <mc:Choice Requires="x14">
            <control shapeId="18496" r:id="rId50" name="Check Box 64">
              <controlPr defaultSize="0" print="0" autoFill="0" autoLine="0" autoPict="0">
                <anchor moveWithCells="1">
                  <from>
                    <xdr:col>26</xdr:col>
                    <xdr:colOff>123825</xdr:colOff>
                    <xdr:row>37</xdr:row>
                    <xdr:rowOff>176213</xdr:rowOff>
                  </from>
                  <to>
                    <xdr:col>28</xdr:col>
                    <xdr:colOff>47625</xdr:colOff>
                    <xdr:row>39</xdr:row>
                    <xdr:rowOff>38100</xdr:rowOff>
                  </to>
                </anchor>
              </controlPr>
            </control>
          </mc:Choice>
        </mc:AlternateContent>
        <mc:AlternateContent xmlns:mc="http://schemas.openxmlformats.org/markup-compatibility/2006">
          <mc:Choice Requires="x14">
            <control shapeId="18497" r:id="rId51" name="Check Box 65">
              <controlPr defaultSize="0" print="0" autoFill="0" autoLine="0" autoPict="0">
                <anchor moveWithCells="1">
                  <from>
                    <xdr:col>22</xdr:col>
                    <xdr:colOff>123825</xdr:colOff>
                    <xdr:row>41</xdr:row>
                    <xdr:rowOff>176213</xdr:rowOff>
                  </from>
                  <to>
                    <xdr:col>24</xdr:col>
                    <xdr:colOff>47625</xdr:colOff>
                    <xdr:row>43</xdr:row>
                    <xdr:rowOff>38100</xdr:rowOff>
                  </to>
                </anchor>
              </controlPr>
            </control>
          </mc:Choice>
        </mc:AlternateContent>
        <mc:AlternateContent xmlns:mc="http://schemas.openxmlformats.org/markup-compatibility/2006">
          <mc:Choice Requires="x14">
            <control shapeId="18498" r:id="rId52" name="Check Box 66">
              <controlPr defaultSize="0" print="0" autoFill="0" autoLine="0" autoPict="0">
                <anchor moveWithCells="1">
                  <from>
                    <xdr:col>26</xdr:col>
                    <xdr:colOff>123825</xdr:colOff>
                    <xdr:row>41</xdr:row>
                    <xdr:rowOff>176213</xdr:rowOff>
                  </from>
                  <to>
                    <xdr:col>28</xdr:col>
                    <xdr:colOff>47625</xdr:colOff>
                    <xdr:row>43</xdr:row>
                    <xdr:rowOff>38100</xdr:rowOff>
                  </to>
                </anchor>
              </controlPr>
            </control>
          </mc:Choice>
        </mc:AlternateContent>
        <mc:AlternateContent xmlns:mc="http://schemas.openxmlformats.org/markup-compatibility/2006">
          <mc:Choice Requires="x14">
            <control shapeId="18499" r:id="rId53" name="Check Box 67">
              <controlPr defaultSize="0" print="0" autoFill="0" autoLine="0" autoPict="0">
                <anchor moveWithCells="1">
                  <from>
                    <xdr:col>22</xdr:col>
                    <xdr:colOff>123825</xdr:colOff>
                    <xdr:row>43</xdr:row>
                    <xdr:rowOff>176213</xdr:rowOff>
                  </from>
                  <to>
                    <xdr:col>24</xdr:col>
                    <xdr:colOff>47625</xdr:colOff>
                    <xdr:row>45</xdr:row>
                    <xdr:rowOff>38100</xdr:rowOff>
                  </to>
                </anchor>
              </controlPr>
            </control>
          </mc:Choice>
        </mc:AlternateContent>
        <mc:AlternateContent xmlns:mc="http://schemas.openxmlformats.org/markup-compatibility/2006">
          <mc:Choice Requires="x14">
            <control shapeId="18500" r:id="rId54" name="Check Box 68">
              <controlPr defaultSize="0" print="0" autoFill="0" autoLine="0" autoPict="0">
                <anchor moveWithCells="1">
                  <from>
                    <xdr:col>26</xdr:col>
                    <xdr:colOff>123825</xdr:colOff>
                    <xdr:row>43</xdr:row>
                    <xdr:rowOff>176213</xdr:rowOff>
                  </from>
                  <to>
                    <xdr:col>28</xdr:col>
                    <xdr:colOff>47625</xdr:colOff>
                    <xdr:row>45</xdr:row>
                    <xdr:rowOff>38100</xdr:rowOff>
                  </to>
                </anchor>
              </controlPr>
            </control>
          </mc:Choice>
        </mc:AlternateContent>
        <mc:AlternateContent xmlns:mc="http://schemas.openxmlformats.org/markup-compatibility/2006">
          <mc:Choice Requires="x14">
            <control shapeId="18501" r:id="rId55" name="Check Box 69">
              <controlPr defaultSize="0" print="0" autoFill="0" autoLine="0" autoPict="0">
                <anchor moveWithCells="1">
                  <from>
                    <xdr:col>22</xdr:col>
                    <xdr:colOff>123825</xdr:colOff>
                    <xdr:row>45</xdr:row>
                    <xdr:rowOff>176213</xdr:rowOff>
                  </from>
                  <to>
                    <xdr:col>24</xdr:col>
                    <xdr:colOff>47625</xdr:colOff>
                    <xdr:row>47</xdr:row>
                    <xdr:rowOff>38100</xdr:rowOff>
                  </to>
                </anchor>
              </controlPr>
            </control>
          </mc:Choice>
        </mc:AlternateContent>
        <mc:AlternateContent xmlns:mc="http://schemas.openxmlformats.org/markup-compatibility/2006">
          <mc:Choice Requires="x14">
            <control shapeId="18502" r:id="rId56" name="Check Box 70">
              <controlPr defaultSize="0" print="0" autoFill="0" autoLine="0" autoPict="0">
                <anchor moveWithCells="1">
                  <from>
                    <xdr:col>26</xdr:col>
                    <xdr:colOff>123825</xdr:colOff>
                    <xdr:row>45</xdr:row>
                    <xdr:rowOff>176213</xdr:rowOff>
                  </from>
                  <to>
                    <xdr:col>28</xdr:col>
                    <xdr:colOff>47625</xdr:colOff>
                    <xdr:row>47</xdr:row>
                    <xdr:rowOff>38100</xdr:rowOff>
                  </to>
                </anchor>
              </controlPr>
            </control>
          </mc:Choice>
        </mc:AlternateContent>
        <mc:AlternateContent xmlns:mc="http://schemas.openxmlformats.org/markup-compatibility/2006">
          <mc:Choice Requires="x14">
            <control shapeId="18503" r:id="rId57" name="Check Box 71">
              <controlPr defaultSize="0" print="0" autoFill="0" autoLine="0" autoPict="0">
                <anchor moveWithCells="1">
                  <from>
                    <xdr:col>42</xdr:col>
                    <xdr:colOff>128588</xdr:colOff>
                    <xdr:row>34</xdr:row>
                    <xdr:rowOff>180975</xdr:rowOff>
                  </from>
                  <to>
                    <xdr:col>44</xdr:col>
                    <xdr:colOff>66675</xdr:colOff>
                    <xdr:row>36</xdr:row>
                    <xdr:rowOff>38100</xdr:rowOff>
                  </to>
                </anchor>
              </controlPr>
            </control>
          </mc:Choice>
        </mc:AlternateContent>
        <mc:AlternateContent xmlns:mc="http://schemas.openxmlformats.org/markup-compatibility/2006">
          <mc:Choice Requires="x14">
            <control shapeId="18504" r:id="rId58" name="Check Box 72">
              <controlPr defaultSize="0" print="0" autoFill="0" autoLine="0" autoPict="0">
                <anchor moveWithCells="1">
                  <from>
                    <xdr:col>42</xdr:col>
                    <xdr:colOff>128588</xdr:colOff>
                    <xdr:row>35</xdr:row>
                    <xdr:rowOff>180975</xdr:rowOff>
                  </from>
                  <to>
                    <xdr:col>44</xdr:col>
                    <xdr:colOff>66675</xdr:colOff>
                    <xdr:row>37</xdr:row>
                    <xdr:rowOff>38100</xdr:rowOff>
                  </to>
                </anchor>
              </controlPr>
            </control>
          </mc:Choice>
        </mc:AlternateContent>
        <mc:AlternateContent xmlns:mc="http://schemas.openxmlformats.org/markup-compatibility/2006">
          <mc:Choice Requires="x14">
            <control shapeId="18505" r:id="rId59" name="Check Box 73">
              <controlPr defaultSize="0" print="0" autoFill="0" autoLine="0" autoPict="0">
                <anchor moveWithCells="1">
                  <from>
                    <xdr:col>42</xdr:col>
                    <xdr:colOff>128588</xdr:colOff>
                    <xdr:row>37</xdr:row>
                    <xdr:rowOff>0</xdr:rowOff>
                  </from>
                  <to>
                    <xdr:col>44</xdr:col>
                    <xdr:colOff>66675</xdr:colOff>
                    <xdr:row>38</xdr:row>
                    <xdr:rowOff>47625</xdr:rowOff>
                  </to>
                </anchor>
              </controlPr>
            </control>
          </mc:Choice>
        </mc:AlternateContent>
        <mc:AlternateContent xmlns:mc="http://schemas.openxmlformats.org/markup-compatibility/2006">
          <mc:Choice Requires="x14">
            <control shapeId="18506" r:id="rId60" name="Check Box 74">
              <controlPr defaultSize="0" print="0" autoFill="0" autoLine="0" autoPict="0">
                <anchor moveWithCells="1">
                  <from>
                    <xdr:col>42</xdr:col>
                    <xdr:colOff>128588</xdr:colOff>
                    <xdr:row>37</xdr:row>
                    <xdr:rowOff>180975</xdr:rowOff>
                  </from>
                  <to>
                    <xdr:col>44</xdr:col>
                    <xdr:colOff>66675</xdr:colOff>
                    <xdr:row>39</xdr:row>
                    <xdr:rowOff>38100</xdr:rowOff>
                  </to>
                </anchor>
              </controlPr>
            </control>
          </mc:Choice>
        </mc:AlternateContent>
        <mc:AlternateContent xmlns:mc="http://schemas.openxmlformats.org/markup-compatibility/2006">
          <mc:Choice Requires="x14">
            <control shapeId="18507" r:id="rId61" name="Check Box 75">
              <controlPr defaultSize="0" print="0" autoFill="0" autoLine="0" autoPict="0">
                <anchor moveWithCells="1">
                  <from>
                    <xdr:col>42</xdr:col>
                    <xdr:colOff>128588</xdr:colOff>
                    <xdr:row>40</xdr:row>
                    <xdr:rowOff>180975</xdr:rowOff>
                  </from>
                  <to>
                    <xdr:col>44</xdr:col>
                    <xdr:colOff>66675</xdr:colOff>
                    <xdr:row>42</xdr:row>
                    <xdr:rowOff>38100</xdr:rowOff>
                  </to>
                </anchor>
              </controlPr>
            </control>
          </mc:Choice>
        </mc:AlternateContent>
        <mc:AlternateContent xmlns:mc="http://schemas.openxmlformats.org/markup-compatibility/2006">
          <mc:Choice Requires="x14">
            <control shapeId="18508" r:id="rId62" name="Check Box 76">
              <controlPr defaultSize="0" print="0" autoFill="0" autoLine="0" autoPict="0">
                <anchor moveWithCells="1">
                  <from>
                    <xdr:col>42</xdr:col>
                    <xdr:colOff>128588</xdr:colOff>
                    <xdr:row>41</xdr:row>
                    <xdr:rowOff>180975</xdr:rowOff>
                  </from>
                  <to>
                    <xdr:col>44</xdr:col>
                    <xdr:colOff>66675</xdr:colOff>
                    <xdr:row>43</xdr:row>
                    <xdr:rowOff>38100</xdr:rowOff>
                  </to>
                </anchor>
              </controlPr>
            </control>
          </mc:Choice>
        </mc:AlternateContent>
        <mc:AlternateContent xmlns:mc="http://schemas.openxmlformats.org/markup-compatibility/2006">
          <mc:Choice Requires="x14">
            <control shapeId="18509" r:id="rId63" name="Check Box 77">
              <controlPr defaultSize="0" print="0" autoFill="0" autoLine="0" autoPict="0">
                <anchor moveWithCells="1">
                  <from>
                    <xdr:col>42</xdr:col>
                    <xdr:colOff>128588</xdr:colOff>
                    <xdr:row>42</xdr:row>
                    <xdr:rowOff>180975</xdr:rowOff>
                  </from>
                  <to>
                    <xdr:col>44</xdr:col>
                    <xdr:colOff>66675</xdr:colOff>
                    <xdr:row>44</xdr:row>
                    <xdr:rowOff>38100</xdr:rowOff>
                  </to>
                </anchor>
              </controlPr>
            </control>
          </mc:Choice>
        </mc:AlternateContent>
        <mc:AlternateContent xmlns:mc="http://schemas.openxmlformats.org/markup-compatibility/2006">
          <mc:Choice Requires="x14">
            <control shapeId="18510" r:id="rId64" name="Check Box 78">
              <controlPr defaultSize="0" print="0" autoFill="0" autoLine="0" autoPict="0">
                <anchor moveWithCells="1">
                  <from>
                    <xdr:col>42</xdr:col>
                    <xdr:colOff>128588</xdr:colOff>
                    <xdr:row>43</xdr:row>
                    <xdr:rowOff>180975</xdr:rowOff>
                  </from>
                  <to>
                    <xdr:col>44</xdr:col>
                    <xdr:colOff>66675</xdr:colOff>
                    <xdr:row>45</xdr:row>
                    <xdr:rowOff>38100</xdr:rowOff>
                  </to>
                </anchor>
              </controlPr>
            </control>
          </mc:Choice>
        </mc:AlternateContent>
        <mc:AlternateContent xmlns:mc="http://schemas.openxmlformats.org/markup-compatibility/2006">
          <mc:Choice Requires="x14">
            <control shapeId="18511" r:id="rId65" name="Check Box 79">
              <controlPr defaultSize="0" print="0" autoFill="0" autoLine="0" autoPict="0">
                <anchor moveWithCells="1">
                  <from>
                    <xdr:col>42</xdr:col>
                    <xdr:colOff>128588</xdr:colOff>
                    <xdr:row>44</xdr:row>
                    <xdr:rowOff>180975</xdr:rowOff>
                  </from>
                  <to>
                    <xdr:col>44</xdr:col>
                    <xdr:colOff>66675</xdr:colOff>
                    <xdr:row>46</xdr:row>
                    <xdr:rowOff>38100</xdr:rowOff>
                  </to>
                </anchor>
              </controlPr>
            </control>
          </mc:Choice>
        </mc:AlternateContent>
        <mc:AlternateContent xmlns:mc="http://schemas.openxmlformats.org/markup-compatibility/2006">
          <mc:Choice Requires="x14">
            <control shapeId="18512" r:id="rId66" name="Check Box 80">
              <controlPr defaultSize="0" print="0" autoFill="0" autoLine="0" autoPict="0">
                <anchor moveWithCells="1">
                  <from>
                    <xdr:col>42</xdr:col>
                    <xdr:colOff>128588</xdr:colOff>
                    <xdr:row>45</xdr:row>
                    <xdr:rowOff>180975</xdr:rowOff>
                  </from>
                  <to>
                    <xdr:col>44</xdr:col>
                    <xdr:colOff>66675</xdr:colOff>
                    <xdr:row>47</xdr:row>
                    <xdr:rowOff>38100</xdr:rowOff>
                  </to>
                </anchor>
              </controlPr>
            </control>
          </mc:Choice>
        </mc:AlternateContent>
        <mc:AlternateContent xmlns:mc="http://schemas.openxmlformats.org/markup-compatibility/2006">
          <mc:Choice Requires="x14">
            <control shapeId="18513" r:id="rId67" name="Check Box 81">
              <controlPr defaultSize="0" print="0" autoFill="0" autoLine="0" autoPict="0">
                <anchor moveWithCells="1">
                  <from>
                    <xdr:col>22</xdr:col>
                    <xdr:colOff>123825</xdr:colOff>
                    <xdr:row>46</xdr:row>
                    <xdr:rowOff>176213</xdr:rowOff>
                  </from>
                  <to>
                    <xdr:col>24</xdr:col>
                    <xdr:colOff>47625</xdr:colOff>
                    <xdr:row>48</xdr:row>
                    <xdr:rowOff>38100</xdr:rowOff>
                  </to>
                </anchor>
              </controlPr>
            </control>
          </mc:Choice>
        </mc:AlternateContent>
        <mc:AlternateContent xmlns:mc="http://schemas.openxmlformats.org/markup-compatibility/2006">
          <mc:Choice Requires="x14">
            <control shapeId="18514" r:id="rId68" name="Check Box 82">
              <controlPr defaultSize="0" print="0" autoFill="0" autoLine="0" autoPict="0">
                <anchor moveWithCells="1">
                  <from>
                    <xdr:col>22</xdr:col>
                    <xdr:colOff>123825</xdr:colOff>
                    <xdr:row>47</xdr:row>
                    <xdr:rowOff>176213</xdr:rowOff>
                  </from>
                  <to>
                    <xdr:col>24</xdr:col>
                    <xdr:colOff>47625</xdr:colOff>
                    <xdr:row>49</xdr:row>
                    <xdr:rowOff>38100</xdr:rowOff>
                  </to>
                </anchor>
              </controlPr>
            </control>
          </mc:Choice>
        </mc:AlternateContent>
        <mc:AlternateContent xmlns:mc="http://schemas.openxmlformats.org/markup-compatibility/2006">
          <mc:Choice Requires="x14">
            <control shapeId="18515" r:id="rId69" name="Check Box 83">
              <controlPr defaultSize="0" print="0" autoFill="0" autoLine="0" autoPict="0">
                <anchor moveWithCells="1">
                  <from>
                    <xdr:col>22</xdr:col>
                    <xdr:colOff>123825</xdr:colOff>
                    <xdr:row>39</xdr:row>
                    <xdr:rowOff>176213</xdr:rowOff>
                  </from>
                  <to>
                    <xdr:col>24</xdr:col>
                    <xdr:colOff>47625</xdr:colOff>
                    <xdr:row>41</xdr:row>
                    <xdr:rowOff>38100</xdr:rowOff>
                  </to>
                </anchor>
              </controlPr>
            </control>
          </mc:Choice>
        </mc:AlternateContent>
        <mc:AlternateContent xmlns:mc="http://schemas.openxmlformats.org/markup-compatibility/2006">
          <mc:Choice Requires="x14">
            <control shapeId="18516" r:id="rId70" name="Check Box 84">
              <controlPr defaultSize="0" print="0" autoFill="0" autoLine="0" autoPict="0">
                <anchor moveWithCells="1">
                  <from>
                    <xdr:col>26</xdr:col>
                    <xdr:colOff>123825</xdr:colOff>
                    <xdr:row>39</xdr:row>
                    <xdr:rowOff>176213</xdr:rowOff>
                  </from>
                  <to>
                    <xdr:col>28</xdr:col>
                    <xdr:colOff>47625</xdr:colOff>
                    <xdr:row>41</xdr:row>
                    <xdr:rowOff>38100</xdr:rowOff>
                  </to>
                </anchor>
              </controlPr>
            </control>
          </mc:Choice>
        </mc:AlternateContent>
        <mc:AlternateContent xmlns:mc="http://schemas.openxmlformats.org/markup-compatibility/2006">
          <mc:Choice Requires="x14">
            <control shapeId="18517" r:id="rId71" name="Check Box 85">
              <controlPr defaultSize="0" print="0" autoFill="0" autoLine="0" autoPict="0">
                <anchor moveWithCells="1">
                  <from>
                    <xdr:col>42</xdr:col>
                    <xdr:colOff>128588</xdr:colOff>
                    <xdr:row>38</xdr:row>
                    <xdr:rowOff>180975</xdr:rowOff>
                  </from>
                  <to>
                    <xdr:col>44</xdr:col>
                    <xdr:colOff>66675</xdr:colOff>
                    <xdr:row>40</xdr:row>
                    <xdr:rowOff>38100</xdr:rowOff>
                  </to>
                </anchor>
              </controlPr>
            </control>
          </mc:Choice>
        </mc:AlternateContent>
        <mc:AlternateContent xmlns:mc="http://schemas.openxmlformats.org/markup-compatibility/2006">
          <mc:Choice Requires="x14">
            <control shapeId="18518" r:id="rId72" name="Check Box 86">
              <controlPr defaultSize="0" print="0" autoFill="0" autoLine="0" autoPict="0">
                <anchor moveWithCells="1">
                  <from>
                    <xdr:col>42</xdr:col>
                    <xdr:colOff>128588</xdr:colOff>
                    <xdr:row>39</xdr:row>
                    <xdr:rowOff>180975</xdr:rowOff>
                  </from>
                  <to>
                    <xdr:col>44</xdr:col>
                    <xdr:colOff>66675</xdr:colOff>
                    <xdr:row>41</xdr:row>
                    <xdr:rowOff>38100</xdr:rowOff>
                  </to>
                </anchor>
              </controlPr>
            </control>
          </mc:Choice>
        </mc:AlternateContent>
        <mc:AlternateContent xmlns:mc="http://schemas.openxmlformats.org/markup-compatibility/2006">
          <mc:Choice Requires="x14">
            <control shapeId="18521" r:id="rId73" name="Check Box 89">
              <controlPr defaultSize="0" print="0" autoFill="0" autoLine="0" autoPict="0">
                <anchor moveWithCells="1">
                  <from>
                    <xdr:col>14</xdr:col>
                    <xdr:colOff>114300</xdr:colOff>
                    <xdr:row>2</xdr:row>
                    <xdr:rowOff>342900</xdr:rowOff>
                  </from>
                  <to>
                    <xdr:col>16</xdr:col>
                    <xdr:colOff>19050</xdr:colOff>
                    <xdr:row>4</xdr:row>
                    <xdr:rowOff>28575</xdr:rowOff>
                  </to>
                </anchor>
              </controlPr>
            </control>
          </mc:Choice>
        </mc:AlternateContent>
        <mc:AlternateContent xmlns:mc="http://schemas.openxmlformats.org/markup-compatibility/2006">
          <mc:Choice Requires="x14">
            <control shapeId="18522" r:id="rId74" name="Check Box 90">
              <controlPr defaultSize="0" print="0" autoFill="0" autoLine="0" autoPict="0">
                <anchor moveWithCells="1">
                  <from>
                    <xdr:col>28</xdr:col>
                    <xdr:colOff>109538</xdr:colOff>
                    <xdr:row>2</xdr:row>
                    <xdr:rowOff>342900</xdr:rowOff>
                  </from>
                  <to>
                    <xdr:col>30</xdr:col>
                    <xdr:colOff>19050</xdr:colOff>
                    <xdr:row>4</xdr:row>
                    <xdr:rowOff>28575</xdr:rowOff>
                  </to>
                </anchor>
              </controlPr>
            </control>
          </mc:Choice>
        </mc:AlternateContent>
        <mc:AlternateContent xmlns:mc="http://schemas.openxmlformats.org/markup-compatibility/2006">
          <mc:Choice Requires="x14">
            <control shapeId="18523" r:id="rId75" name="Check Box 91">
              <controlPr defaultSize="0" print="0" autoFill="0" autoLine="0" autoPict="0">
                <anchor moveWithCells="1">
                  <from>
                    <xdr:col>14</xdr:col>
                    <xdr:colOff>114300</xdr:colOff>
                    <xdr:row>4</xdr:row>
                    <xdr:rowOff>171450</xdr:rowOff>
                  </from>
                  <to>
                    <xdr:col>16</xdr:col>
                    <xdr:colOff>19050</xdr:colOff>
                    <xdr:row>6</xdr:row>
                    <xdr:rowOff>19050</xdr:rowOff>
                  </to>
                </anchor>
              </controlPr>
            </control>
          </mc:Choice>
        </mc:AlternateContent>
        <mc:AlternateContent xmlns:mc="http://schemas.openxmlformats.org/markup-compatibility/2006">
          <mc:Choice Requires="x14">
            <control shapeId="18524" r:id="rId76" name="Check Box 92">
              <controlPr defaultSize="0" print="0" autoFill="0" autoLine="0" autoPict="0">
                <anchor moveWithCells="1">
                  <from>
                    <xdr:col>21</xdr:col>
                    <xdr:colOff>100013</xdr:colOff>
                    <xdr:row>4</xdr:row>
                    <xdr:rowOff>171450</xdr:rowOff>
                  </from>
                  <to>
                    <xdr:col>23</xdr:col>
                    <xdr:colOff>9525</xdr:colOff>
                    <xdr:row>6</xdr:row>
                    <xdr:rowOff>19050</xdr:rowOff>
                  </to>
                </anchor>
              </controlPr>
            </control>
          </mc:Choice>
        </mc:AlternateContent>
        <mc:AlternateContent xmlns:mc="http://schemas.openxmlformats.org/markup-compatibility/2006">
          <mc:Choice Requires="x14">
            <control shapeId="18525" r:id="rId77" name="Check Box 93">
              <controlPr defaultSize="0" print="0" autoFill="0" autoLine="0" autoPict="0">
                <anchor moveWithCells="1">
                  <from>
                    <xdr:col>32</xdr:col>
                    <xdr:colOff>100013</xdr:colOff>
                    <xdr:row>4</xdr:row>
                    <xdr:rowOff>166688</xdr:rowOff>
                  </from>
                  <to>
                    <xdr:col>34</xdr:col>
                    <xdr:colOff>9525</xdr:colOff>
                    <xdr:row>6</xdr:row>
                    <xdr:rowOff>19050</xdr:rowOff>
                  </to>
                </anchor>
              </controlPr>
            </control>
          </mc:Choice>
        </mc:AlternateContent>
        <mc:AlternateContent xmlns:mc="http://schemas.openxmlformats.org/markup-compatibility/2006">
          <mc:Choice Requires="x14">
            <control shapeId="18526" r:id="rId78" name="Check Box 94">
              <controlPr defaultSize="0" print="0" autoFill="0" autoLine="0" autoPict="0">
                <anchor moveWithCells="1">
                  <from>
                    <xdr:col>14</xdr:col>
                    <xdr:colOff>114300</xdr:colOff>
                    <xdr:row>5</xdr:row>
                    <xdr:rowOff>176213</xdr:rowOff>
                  </from>
                  <to>
                    <xdr:col>16</xdr:col>
                    <xdr:colOff>19050</xdr:colOff>
                    <xdr:row>7</xdr:row>
                    <xdr:rowOff>28575</xdr:rowOff>
                  </to>
                </anchor>
              </controlPr>
            </control>
          </mc:Choice>
        </mc:AlternateContent>
        <mc:AlternateContent xmlns:mc="http://schemas.openxmlformats.org/markup-compatibility/2006">
          <mc:Choice Requires="x14">
            <control shapeId="18527" r:id="rId79" name="Check Box 95">
              <controlPr defaultSize="0" print="0" autoFill="0" autoLine="0" autoPict="0">
                <anchor moveWithCells="1">
                  <from>
                    <xdr:col>19</xdr:col>
                    <xdr:colOff>104775</xdr:colOff>
                    <xdr:row>5</xdr:row>
                    <xdr:rowOff>171450</xdr:rowOff>
                  </from>
                  <to>
                    <xdr:col>21</xdr:col>
                    <xdr:colOff>9525</xdr:colOff>
                    <xdr:row>7</xdr:row>
                    <xdr:rowOff>19050</xdr:rowOff>
                  </to>
                </anchor>
              </controlPr>
            </control>
          </mc:Choice>
        </mc:AlternateContent>
        <mc:AlternateContent xmlns:mc="http://schemas.openxmlformats.org/markup-compatibility/2006">
          <mc:Choice Requires="x14">
            <control shapeId="18528" r:id="rId80" name="Check Box 96">
              <controlPr defaultSize="0" print="0" autoFill="0" autoLine="0" autoPict="0">
                <anchor moveWithCells="1">
                  <from>
                    <xdr:col>24</xdr:col>
                    <xdr:colOff>100013</xdr:colOff>
                    <xdr:row>5</xdr:row>
                    <xdr:rowOff>171450</xdr:rowOff>
                  </from>
                  <to>
                    <xdr:col>26</xdr:col>
                    <xdr:colOff>9525</xdr:colOff>
                    <xdr:row>7</xdr:row>
                    <xdr:rowOff>19050</xdr:rowOff>
                  </to>
                </anchor>
              </controlPr>
            </control>
          </mc:Choice>
        </mc:AlternateContent>
        <mc:AlternateContent xmlns:mc="http://schemas.openxmlformats.org/markup-compatibility/2006">
          <mc:Choice Requires="x14">
            <control shapeId="18529" r:id="rId81" name="Check Box 97">
              <controlPr defaultSize="0" print="0" autoFill="0" autoLine="0" autoPict="0">
                <anchor moveWithCells="1">
                  <from>
                    <xdr:col>29</xdr:col>
                    <xdr:colOff>100013</xdr:colOff>
                    <xdr:row>5</xdr:row>
                    <xdr:rowOff>166688</xdr:rowOff>
                  </from>
                  <to>
                    <xdr:col>31</xdr:col>
                    <xdr:colOff>9525</xdr:colOff>
                    <xdr:row>7</xdr:row>
                    <xdr:rowOff>19050</xdr:rowOff>
                  </to>
                </anchor>
              </controlPr>
            </control>
          </mc:Choice>
        </mc:AlternateContent>
        <mc:AlternateContent xmlns:mc="http://schemas.openxmlformats.org/markup-compatibility/2006">
          <mc:Choice Requires="x14">
            <control shapeId="18530" r:id="rId82" name="Check Box 98">
              <controlPr defaultSize="0" print="0" autoFill="0" autoLine="0" autoPict="0">
                <anchor moveWithCells="1">
                  <from>
                    <xdr:col>35</xdr:col>
                    <xdr:colOff>100013</xdr:colOff>
                    <xdr:row>5</xdr:row>
                    <xdr:rowOff>171450</xdr:rowOff>
                  </from>
                  <to>
                    <xdr:col>37</xdr:col>
                    <xdr:colOff>9525</xdr:colOff>
                    <xdr:row>7</xdr:row>
                    <xdr:rowOff>19050</xdr:rowOff>
                  </to>
                </anchor>
              </controlPr>
            </control>
          </mc:Choice>
        </mc:AlternateContent>
        <mc:AlternateContent xmlns:mc="http://schemas.openxmlformats.org/markup-compatibility/2006">
          <mc:Choice Requires="x14">
            <control shapeId="18531" r:id="rId83" name="Check Box 99">
              <controlPr defaultSize="0" print="0" autoFill="0" autoLine="0" autoPict="0">
                <anchor moveWithCells="1">
                  <from>
                    <xdr:col>40</xdr:col>
                    <xdr:colOff>114300</xdr:colOff>
                    <xdr:row>5</xdr:row>
                    <xdr:rowOff>171450</xdr:rowOff>
                  </from>
                  <to>
                    <xdr:col>42</xdr:col>
                    <xdr:colOff>19050</xdr:colOff>
                    <xdr:row>7</xdr:row>
                    <xdr:rowOff>19050</xdr:rowOff>
                  </to>
                </anchor>
              </controlPr>
            </control>
          </mc:Choice>
        </mc:AlternateContent>
        <mc:AlternateContent xmlns:mc="http://schemas.openxmlformats.org/markup-compatibility/2006">
          <mc:Choice Requires="x14">
            <control shapeId="18532" r:id="rId84" name="Check Box 100">
              <controlPr defaultSize="0" print="0" autoFill="0" autoLine="0" autoPict="0">
                <anchor moveWithCells="1">
                  <from>
                    <xdr:col>14</xdr:col>
                    <xdr:colOff>114300</xdr:colOff>
                    <xdr:row>6</xdr:row>
                    <xdr:rowOff>176213</xdr:rowOff>
                  </from>
                  <to>
                    <xdr:col>16</xdr:col>
                    <xdr:colOff>19050</xdr:colOff>
                    <xdr:row>8</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E0D02B1A-A000-400C-B407-7487D2EE6AE9}">
            <xm:f>AND(OR(表紙!$BH$24,表紙!$BH$25,表紙!$BH$26)=TRUE,表紙!$BH$28&lt;&gt;TRUE)</xm:f>
            <x14:dxf>
              <font>
                <strike/>
                <color theme="0" tint="-0.14993743705557422"/>
              </font>
              <fill>
                <patternFill>
                  <bgColor theme="0"/>
                </patternFill>
              </fill>
              <border>
                <vertical/>
                <horizontal/>
              </border>
            </x14:dxf>
          </x14:cfRule>
          <xm:sqref>A1:BF64</xm:sqref>
        </x14:conditionalFormatting>
        <x14:conditionalFormatting xmlns:xm="http://schemas.microsoft.com/office/excel/2006/main">
          <x14:cfRule type="expression" priority="4" id="{E09A2D7D-DB68-4FC9-9343-D28EB171CD79}">
            <xm:f>表紙!$BH$11</xm:f>
            <x14:dxf>
              <font>
                <color theme="1"/>
              </font>
            </x14:dxf>
          </x14:cfRule>
          <xm:sqref>A4:BF15 A16:AM33 A34:BF64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B426-2A5A-4CDE-8DC2-E44084ABAF48}">
  <dimension ref="A1:BS41"/>
  <sheetViews>
    <sheetView view="pageBreakPreview" topLeftCell="A2" zoomScaleNormal="100" zoomScaleSheetLayoutView="100" workbookViewId="0">
      <selection activeCell="E5" sqref="E5:E6"/>
    </sheetView>
  </sheetViews>
  <sheetFormatPr defaultRowHeight="22.9"/>
  <cols>
    <col min="1" max="1" width="2.5625" style="94" customWidth="1"/>
    <col min="2" max="2" width="17.9375" style="94" customWidth="1"/>
    <col min="3" max="3" width="9.5625" style="111" customWidth="1"/>
    <col min="4" max="4" width="1.9375" style="95" customWidth="1"/>
    <col min="5" max="5" width="9.5625" style="111" customWidth="1"/>
    <col min="6" max="67" width="1.25" style="94" customWidth="1"/>
    <col min="68" max="68" width="18.875" style="94" hidden="1" customWidth="1"/>
    <col min="69" max="69" width="2.5" style="94" customWidth="1"/>
    <col min="70" max="70" width="5.1875" style="141" hidden="1" customWidth="1"/>
    <col min="71" max="71" width="9" style="149"/>
    <col min="72" max="16384" width="9" style="94"/>
  </cols>
  <sheetData>
    <row r="1" spans="1:71" hidden="1">
      <c r="F1" s="96" t="e">
        <f t="shared" ref="F1:BN1" si="0">$C$3+ROUND((COLUMN()-COLUMN($F$1))*($T$3-$C$3)/61,0)</f>
        <v>#VALUE!</v>
      </c>
      <c r="G1" s="96" t="e">
        <f t="shared" si="0"/>
        <v>#VALUE!</v>
      </c>
      <c r="H1" s="96" t="e">
        <f t="shared" si="0"/>
        <v>#VALUE!</v>
      </c>
      <c r="I1" s="96" t="e">
        <f t="shared" si="0"/>
        <v>#VALUE!</v>
      </c>
      <c r="J1" s="96" t="e">
        <f t="shared" si="0"/>
        <v>#VALUE!</v>
      </c>
      <c r="K1" s="96" t="e">
        <f t="shared" si="0"/>
        <v>#VALUE!</v>
      </c>
      <c r="L1" s="96" t="e">
        <f t="shared" si="0"/>
        <v>#VALUE!</v>
      </c>
      <c r="M1" s="96" t="e">
        <f t="shared" si="0"/>
        <v>#VALUE!</v>
      </c>
      <c r="N1" s="96" t="e">
        <f t="shared" si="0"/>
        <v>#VALUE!</v>
      </c>
      <c r="O1" s="96" t="e">
        <f t="shared" si="0"/>
        <v>#VALUE!</v>
      </c>
      <c r="P1" s="96" t="e">
        <f t="shared" si="0"/>
        <v>#VALUE!</v>
      </c>
      <c r="Q1" s="96" t="e">
        <f t="shared" si="0"/>
        <v>#VALUE!</v>
      </c>
      <c r="R1" s="96" t="e">
        <f t="shared" si="0"/>
        <v>#VALUE!</v>
      </c>
      <c r="S1" s="96" t="e">
        <f t="shared" si="0"/>
        <v>#VALUE!</v>
      </c>
      <c r="T1" s="96" t="e">
        <f t="shared" si="0"/>
        <v>#VALUE!</v>
      </c>
      <c r="U1" s="96" t="e">
        <f t="shared" si="0"/>
        <v>#VALUE!</v>
      </c>
      <c r="V1" s="96" t="e">
        <f t="shared" si="0"/>
        <v>#VALUE!</v>
      </c>
      <c r="W1" s="96" t="e">
        <f t="shared" si="0"/>
        <v>#VALUE!</v>
      </c>
      <c r="X1" s="96" t="e">
        <f t="shared" si="0"/>
        <v>#VALUE!</v>
      </c>
      <c r="Y1" s="96" t="e">
        <f t="shared" si="0"/>
        <v>#VALUE!</v>
      </c>
      <c r="Z1" s="96" t="e">
        <f t="shared" si="0"/>
        <v>#VALUE!</v>
      </c>
      <c r="AA1" s="96" t="e">
        <f t="shared" si="0"/>
        <v>#VALUE!</v>
      </c>
      <c r="AB1" s="96" t="e">
        <f t="shared" si="0"/>
        <v>#VALUE!</v>
      </c>
      <c r="AC1" s="96" t="e">
        <f t="shared" si="0"/>
        <v>#VALUE!</v>
      </c>
      <c r="AD1" s="96" t="e">
        <f t="shared" si="0"/>
        <v>#VALUE!</v>
      </c>
      <c r="AE1" s="96" t="e">
        <f t="shared" si="0"/>
        <v>#VALUE!</v>
      </c>
      <c r="AF1" s="96" t="e">
        <f t="shared" si="0"/>
        <v>#VALUE!</v>
      </c>
      <c r="AG1" s="96" t="e">
        <f t="shared" si="0"/>
        <v>#VALUE!</v>
      </c>
      <c r="AH1" s="96" t="e">
        <f t="shared" si="0"/>
        <v>#VALUE!</v>
      </c>
      <c r="AI1" s="96" t="e">
        <f t="shared" si="0"/>
        <v>#VALUE!</v>
      </c>
      <c r="AJ1" s="96" t="e">
        <f t="shared" si="0"/>
        <v>#VALUE!</v>
      </c>
      <c r="AK1" s="96" t="e">
        <f t="shared" si="0"/>
        <v>#VALUE!</v>
      </c>
      <c r="AL1" s="96" t="e">
        <f t="shared" si="0"/>
        <v>#VALUE!</v>
      </c>
      <c r="AM1" s="96" t="e">
        <f t="shared" si="0"/>
        <v>#VALUE!</v>
      </c>
      <c r="AN1" s="96" t="e">
        <f t="shared" si="0"/>
        <v>#VALUE!</v>
      </c>
      <c r="AO1" s="96" t="e">
        <f t="shared" si="0"/>
        <v>#VALUE!</v>
      </c>
      <c r="AP1" s="96" t="e">
        <f t="shared" si="0"/>
        <v>#VALUE!</v>
      </c>
      <c r="AQ1" s="96" t="e">
        <f t="shared" si="0"/>
        <v>#VALUE!</v>
      </c>
      <c r="AR1" s="96" t="e">
        <f t="shared" si="0"/>
        <v>#VALUE!</v>
      </c>
      <c r="AS1" s="96" t="e">
        <f t="shared" si="0"/>
        <v>#VALUE!</v>
      </c>
      <c r="AT1" s="96" t="e">
        <f t="shared" si="0"/>
        <v>#VALUE!</v>
      </c>
      <c r="AU1" s="96" t="e">
        <f t="shared" si="0"/>
        <v>#VALUE!</v>
      </c>
      <c r="AV1" s="96" t="e">
        <f t="shared" si="0"/>
        <v>#VALUE!</v>
      </c>
      <c r="AW1" s="96" t="e">
        <f t="shared" si="0"/>
        <v>#VALUE!</v>
      </c>
      <c r="AX1" s="96" t="e">
        <f t="shared" si="0"/>
        <v>#VALUE!</v>
      </c>
      <c r="AY1" s="96" t="e">
        <f t="shared" si="0"/>
        <v>#VALUE!</v>
      </c>
      <c r="AZ1" s="96" t="e">
        <f t="shared" si="0"/>
        <v>#VALUE!</v>
      </c>
      <c r="BA1" s="96" t="e">
        <f t="shared" si="0"/>
        <v>#VALUE!</v>
      </c>
      <c r="BB1" s="96" t="e">
        <f t="shared" si="0"/>
        <v>#VALUE!</v>
      </c>
      <c r="BC1" s="96" t="e">
        <f t="shared" si="0"/>
        <v>#VALUE!</v>
      </c>
      <c r="BD1" s="96" t="e">
        <f t="shared" si="0"/>
        <v>#VALUE!</v>
      </c>
      <c r="BE1" s="96" t="e">
        <f t="shared" si="0"/>
        <v>#VALUE!</v>
      </c>
      <c r="BF1" s="96" t="e">
        <f t="shared" si="0"/>
        <v>#VALUE!</v>
      </c>
      <c r="BG1" s="96" t="e">
        <f t="shared" si="0"/>
        <v>#VALUE!</v>
      </c>
      <c r="BH1" s="96" t="e">
        <f t="shared" si="0"/>
        <v>#VALUE!</v>
      </c>
      <c r="BI1" s="96" t="e">
        <f t="shared" si="0"/>
        <v>#VALUE!</v>
      </c>
      <c r="BJ1" s="96" t="e">
        <f t="shared" si="0"/>
        <v>#VALUE!</v>
      </c>
      <c r="BK1" s="96" t="e">
        <f t="shared" si="0"/>
        <v>#VALUE!</v>
      </c>
      <c r="BL1" s="96" t="e">
        <f t="shared" si="0"/>
        <v>#VALUE!</v>
      </c>
      <c r="BM1" s="96" t="e">
        <f t="shared" si="0"/>
        <v>#VALUE!</v>
      </c>
      <c r="BN1" s="96" t="e">
        <f t="shared" si="0"/>
        <v>#VALUE!</v>
      </c>
      <c r="BO1" s="96" t="e">
        <f>$C$3+ROUND((COLUMN()-COLUMN($F$1))*($T$3-$C$3)/61,0)</f>
        <v>#VALUE!</v>
      </c>
      <c r="BP1" s="96"/>
    </row>
    <row r="2" spans="1:71" s="123" customFormat="1" ht="25.5">
      <c r="A2" s="97" t="str">
        <f>IF(表紙!B55="別紙のとおり（別途作成した工程表を添付）","別途作成した工程表を添付（本シート作成不要）","工　程　表")</f>
        <v>工　程　表</v>
      </c>
      <c r="B2" s="97"/>
      <c r="C2" s="122"/>
      <c r="D2" s="98"/>
      <c r="E2" s="122"/>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R2" s="139" t="b">
        <f>COUNTIF(BS2:BS34,"*【入力エラー】*")&gt;0</f>
        <v>0</v>
      </c>
      <c r="BS2" s="149"/>
    </row>
    <row r="3" spans="1:71" s="115" customFormat="1" ht="21" customHeight="1">
      <c r="B3" s="118" t="s">
        <v>356</v>
      </c>
      <c r="C3" s="520" t="str">
        <f>IF(OR(表紙!$AU$55="",表紙!$AX$55="",表紙!$BA$55=""),"",DATE(表紙!$AU$55+2018,表紙!$AX$55,表紙!$BA$55))</f>
        <v/>
      </c>
      <c r="D3" s="520"/>
      <c r="E3" s="520"/>
      <c r="F3" s="519" t="s">
        <v>357</v>
      </c>
      <c r="G3" s="519"/>
      <c r="H3" s="519"/>
      <c r="I3" s="519"/>
      <c r="J3" s="519"/>
      <c r="K3" s="519"/>
      <c r="L3" s="519"/>
      <c r="M3" s="519"/>
      <c r="N3" s="519"/>
      <c r="O3" s="519"/>
      <c r="P3" s="519"/>
      <c r="Q3" s="519"/>
      <c r="R3" s="519"/>
      <c r="S3" s="519"/>
      <c r="T3" s="520" t="str">
        <f>IF(OR(表紙!$AU$56="",表紙!$AX$56="",表紙!$BA$56=""),"",DATE(表紙!$AU$56+2018,表紙!$AX$56,表紙!$BA$56))</f>
        <v/>
      </c>
      <c r="U3" s="520"/>
      <c r="V3" s="520"/>
      <c r="W3" s="520"/>
      <c r="X3" s="520"/>
      <c r="Y3" s="520"/>
      <c r="Z3" s="520"/>
      <c r="AA3" s="520"/>
      <c r="AB3" s="520"/>
      <c r="AC3" s="520"/>
      <c r="AD3" s="520"/>
      <c r="AE3" s="520"/>
      <c r="AF3" s="520"/>
      <c r="AG3" s="520"/>
      <c r="AH3" s="520"/>
      <c r="AJ3" s="116"/>
      <c r="AL3" s="519" t="s">
        <v>358</v>
      </c>
      <c r="AM3" s="519"/>
      <c r="AN3" s="519"/>
      <c r="AO3" s="519"/>
      <c r="AP3" s="519"/>
      <c r="AQ3" s="519"/>
      <c r="AR3" s="519"/>
      <c r="AS3" s="519"/>
      <c r="AT3" s="519"/>
      <c r="AU3" s="518" t="str">
        <f>IF(OR(C3="",T3=""),"",T3-C3+1)</f>
        <v/>
      </c>
      <c r="AV3" s="518"/>
      <c r="AW3" s="518"/>
      <c r="AX3" s="518"/>
      <c r="AY3" s="517" t="s">
        <v>359</v>
      </c>
      <c r="AZ3" s="517"/>
      <c r="BA3" s="517"/>
      <c r="BB3" s="117"/>
      <c r="BC3" s="117"/>
      <c r="BD3" s="117"/>
      <c r="BE3" s="117"/>
      <c r="BF3" s="117"/>
      <c r="BG3" s="117"/>
      <c r="BR3" s="139" t="s">
        <v>403</v>
      </c>
      <c r="BS3" s="150"/>
    </row>
    <row r="4" spans="1:71" ht="18.850000000000001" customHeight="1">
      <c r="A4" s="112"/>
      <c r="B4" s="114" t="s">
        <v>299</v>
      </c>
      <c r="C4" s="112" t="s">
        <v>366</v>
      </c>
      <c r="D4" s="120" t="s">
        <v>344</v>
      </c>
      <c r="E4" s="113" t="s">
        <v>367</v>
      </c>
      <c r="F4" s="106" t="e">
        <f>TEXT(F1,"m/d")</f>
        <v>#VALUE!</v>
      </c>
      <c r="G4" s="107"/>
      <c r="H4" s="107"/>
      <c r="I4" s="107"/>
      <c r="J4" s="107"/>
      <c r="K4" s="108" t="e">
        <f>IF(AU3&lt;=42,"",TEXT(K1,"m/d"))</f>
        <v>#VALUE!</v>
      </c>
      <c r="L4" s="109"/>
      <c r="M4" s="109"/>
      <c r="N4" s="109"/>
      <c r="O4" s="109"/>
      <c r="P4" s="108" t="e">
        <f>IF(AU3&lt;=6,"",TEXT(P1,"m/d"))</f>
        <v>#VALUE!</v>
      </c>
      <c r="Q4" s="109"/>
      <c r="R4" s="109"/>
      <c r="S4" s="109"/>
      <c r="T4" s="109"/>
      <c r="U4" s="108" t="e">
        <f>IF(AU3&lt;=42,"",TEXT(U1,"m/d"))</f>
        <v>#VALUE!</v>
      </c>
      <c r="V4" s="109"/>
      <c r="W4" s="109"/>
      <c r="X4" s="109"/>
      <c r="Y4" s="109"/>
      <c r="Z4" s="108" t="e">
        <f>TEXT(Z1,"m/d")</f>
        <v>#VALUE!</v>
      </c>
      <c r="AA4" s="109"/>
      <c r="AB4" s="109"/>
      <c r="AC4" s="109"/>
      <c r="AD4" s="109"/>
      <c r="AE4" s="108" t="e">
        <f>IF(AU3&lt;=42,"",TEXT(AE1,"m/d"))</f>
        <v>#VALUE!</v>
      </c>
      <c r="AF4" s="109"/>
      <c r="AG4" s="109"/>
      <c r="AH4" s="109"/>
      <c r="AI4" s="109"/>
      <c r="AJ4" s="108" t="e">
        <f>IF(AU3&lt;=6,"",TEXT(AJ1,"m/d"))</f>
        <v>#VALUE!</v>
      </c>
      <c r="AK4" s="109"/>
      <c r="AL4" s="109"/>
      <c r="AM4" s="109"/>
      <c r="AN4" s="109"/>
      <c r="AO4" s="108" t="e">
        <f>IF(AU3&lt;=42,"",TEXT(AO1,"m/d"))</f>
        <v>#VALUE!</v>
      </c>
      <c r="AP4" s="109"/>
      <c r="AQ4" s="109"/>
      <c r="AR4" s="109"/>
      <c r="AS4" s="109"/>
      <c r="AT4" s="108" t="e">
        <f>TEXT(AT1,"m/d")</f>
        <v>#VALUE!</v>
      </c>
      <c r="AU4" s="109"/>
      <c r="AV4" s="109"/>
      <c r="AW4" s="109"/>
      <c r="AX4" s="109"/>
      <c r="AY4" s="108" t="e">
        <f>IF(AU3&lt;=42,"",TEXT(AY1,"m/d"))</f>
        <v>#VALUE!</v>
      </c>
      <c r="AZ4" s="109"/>
      <c r="BA4" s="109"/>
      <c r="BB4" s="109"/>
      <c r="BC4" s="109"/>
      <c r="BD4" s="108" t="e">
        <f>IF(AU3&lt;=6,"",TEXT(BD1,"m/d"))</f>
        <v>#VALUE!</v>
      </c>
      <c r="BE4" s="109"/>
      <c r="BF4" s="109"/>
      <c r="BG4" s="109"/>
      <c r="BH4" s="109"/>
      <c r="BI4" s="108" t="e">
        <f>IF(AU3&lt;=42,"",TEXT(BI1,"m/d"))</f>
        <v>#VALUE!</v>
      </c>
      <c r="BJ4" s="107"/>
      <c r="BK4" s="107"/>
      <c r="BL4" s="107"/>
      <c r="BM4" s="107"/>
      <c r="BN4" s="108"/>
      <c r="BO4" s="121" t="e">
        <f>TEXT(BO1,"m/d")</f>
        <v>#VALUE!</v>
      </c>
    </row>
    <row r="5" spans="1:71" ht="16.25" customHeight="1">
      <c r="A5" s="507">
        <v>1</v>
      </c>
      <c r="B5" s="513" t="s">
        <v>342</v>
      </c>
      <c r="C5" s="509" t="str">
        <f>C3</f>
        <v/>
      </c>
      <c r="D5" s="515" t="s">
        <v>344</v>
      </c>
      <c r="E5" s="511"/>
      <c r="F5" s="99"/>
      <c r="G5" s="100"/>
      <c r="H5" s="100"/>
      <c r="I5" s="100"/>
      <c r="J5" s="100"/>
      <c r="K5" s="101"/>
      <c r="L5" s="102"/>
      <c r="M5" s="102"/>
      <c r="N5" s="102"/>
      <c r="O5" s="102"/>
      <c r="P5" s="101"/>
      <c r="Q5" s="102"/>
      <c r="R5" s="102"/>
      <c r="S5" s="102"/>
      <c r="T5" s="102"/>
      <c r="U5" s="101"/>
      <c r="V5" s="102"/>
      <c r="W5" s="102"/>
      <c r="X5" s="102"/>
      <c r="Y5" s="102"/>
      <c r="Z5" s="101"/>
      <c r="AA5" s="102"/>
      <c r="AB5" s="102"/>
      <c r="AC5" s="102"/>
      <c r="AD5" s="102"/>
      <c r="AE5" s="101"/>
      <c r="AF5" s="102"/>
      <c r="AG5" s="102"/>
      <c r="AH5" s="102"/>
      <c r="AI5" s="102"/>
      <c r="AJ5" s="101"/>
      <c r="AK5" s="102"/>
      <c r="AL5" s="102"/>
      <c r="AM5" s="102"/>
      <c r="AN5" s="102"/>
      <c r="AO5" s="101"/>
      <c r="AP5" s="102"/>
      <c r="AQ5" s="102"/>
      <c r="AR5" s="102"/>
      <c r="AS5" s="102"/>
      <c r="AT5" s="101"/>
      <c r="AU5" s="102"/>
      <c r="AV5" s="102"/>
      <c r="AW5" s="102"/>
      <c r="AX5" s="102"/>
      <c r="AY5" s="101"/>
      <c r="AZ5" s="102"/>
      <c r="BA5" s="102"/>
      <c r="BB5" s="102"/>
      <c r="BC5" s="102"/>
      <c r="BD5" s="101"/>
      <c r="BE5" s="102"/>
      <c r="BF5" s="102"/>
      <c r="BG5" s="102"/>
      <c r="BH5" s="102"/>
      <c r="BI5" s="101"/>
      <c r="BJ5" s="100"/>
      <c r="BK5" s="100"/>
      <c r="BL5" s="100"/>
      <c r="BM5" s="100"/>
      <c r="BN5" s="110"/>
      <c r="BO5" s="103"/>
      <c r="BP5" s="94">
        <f>COUNTIFS($F$1:$BO$1,"&gt;="&amp;$C5,$F$1:$BO$1,"&lt;="&amp;$E5)</f>
        <v>0</v>
      </c>
      <c r="BR5" s="141" t="b">
        <f>IF(NOT(B5=""),OR(C5="",E5=""))</f>
        <v>1</v>
      </c>
      <c r="BS5" s="149" t="str">
        <f t="shared" ref="BS5" si="1">IF(OR(E5="",E5&gt;=C5),"","【入力エラー】終了予定日は開始予定日以降としてください。")</f>
        <v/>
      </c>
    </row>
    <row r="6" spans="1:71" ht="5.75" customHeight="1">
      <c r="A6" s="508"/>
      <c r="B6" s="514"/>
      <c r="C6" s="510"/>
      <c r="D6" s="516"/>
      <c r="E6" s="512"/>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5"/>
    </row>
    <row r="7" spans="1:71" ht="16.25" customHeight="1">
      <c r="A7" s="507">
        <v>2</v>
      </c>
      <c r="B7" s="513" t="s">
        <v>345</v>
      </c>
      <c r="C7" s="509"/>
      <c r="D7" s="515" t="s">
        <v>344</v>
      </c>
      <c r="E7" s="511"/>
      <c r="F7" s="99"/>
      <c r="G7" s="100"/>
      <c r="H7" s="100"/>
      <c r="I7" s="100"/>
      <c r="J7" s="100"/>
      <c r="K7" s="101"/>
      <c r="L7" s="102"/>
      <c r="M7" s="102"/>
      <c r="N7" s="102"/>
      <c r="O7" s="102"/>
      <c r="P7" s="101"/>
      <c r="Q7" s="102"/>
      <c r="R7" s="102"/>
      <c r="S7" s="102"/>
      <c r="T7" s="102"/>
      <c r="U7" s="101"/>
      <c r="V7" s="102"/>
      <c r="W7" s="102"/>
      <c r="X7" s="102"/>
      <c r="Y7" s="102"/>
      <c r="Z7" s="101"/>
      <c r="AA7" s="102"/>
      <c r="AB7" s="102"/>
      <c r="AC7" s="102"/>
      <c r="AD7" s="102"/>
      <c r="AE7" s="101"/>
      <c r="AF7" s="102"/>
      <c r="AG7" s="102"/>
      <c r="AH7" s="102"/>
      <c r="AI7" s="102"/>
      <c r="AJ7" s="101"/>
      <c r="AK7" s="102"/>
      <c r="AL7" s="102"/>
      <c r="AM7" s="102"/>
      <c r="AN7" s="102"/>
      <c r="AO7" s="101"/>
      <c r="AP7" s="102"/>
      <c r="AQ7" s="102"/>
      <c r="AR7" s="102"/>
      <c r="AS7" s="102"/>
      <c r="AT7" s="101"/>
      <c r="AU7" s="102"/>
      <c r="AV7" s="102"/>
      <c r="AW7" s="102"/>
      <c r="AX7" s="102"/>
      <c r="AY7" s="101"/>
      <c r="AZ7" s="102"/>
      <c r="BA7" s="102"/>
      <c r="BB7" s="102"/>
      <c r="BC7" s="102"/>
      <c r="BD7" s="101"/>
      <c r="BE7" s="102"/>
      <c r="BF7" s="102"/>
      <c r="BG7" s="102"/>
      <c r="BH7" s="102"/>
      <c r="BI7" s="101"/>
      <c r="BJ7" s="100"/>
      <c r="BK7" s="100"/>
      <c r="BL7" s="100"/>
      <c r="BM7" s="100"/>
      <c r="BN7" s="110"/>
      <c r="BO7" s="103"/>
      <c r="BP7" s="94">
        <f t="shared" ref="BP7" si="2">COUNTIFS($F$1:$BO$1,"&gt;="&amp;$C7,$F$1:$BO$1,"&lt;="&amp;$E7)</f>
        <v>0</v>
      </c>
      <c r="BR7" s="141" t="b">
        <f>IF(NOT(B7=""),OR(C7="",E7=""))</f>
        <v>1</v>
      </c>
      <c r="BS7" s="149" t="str">
        <f t="shared" ref="BS7" si="3">IF(OR(E7="",E7&gt;=C7),"","【入力エラー】終了予定日は開始予定日以降としてください。")</f>
        <v/>
      </c>
    </row>
    <row r="8" spans="1:71" ht="5.75" customHeight="1">
      <c r="A8" s="508"/>
      <c r="B8" s="514"/>
      <c r="C8" s="510"/>
      <c r="D8" s="516"/>
      <c r="E8" s="512"/>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5"/>
    </row>
    <row r="9" spans="1:71" ht="16.25" customHeight="1">
      <c r="A9" s="507">
        <v>3</v>
      </c>
      <c r="B9" s="513" t="s">
        <v>346</v>
      </c>
      <c r="C9" s="509"/>
      <c r="D9" s="515" t="s">
        <v>344</v>
      </c>
      <c r="E9" s="511"/>
      <c r="F9" s="99"/>
      <c r="G9" s="100"/>
      <c r="H9" s="100"/>
      <c r="I9" s="100"/>
      <c r="J9" s="100"/>
      <c r="K9" s="101"/>
      <c r="L9" s="102"/>
      <c r="M9" s="102"/>
      <c r="N9" s="102"/>
      <c r="O9" s="102"/>
      <c r="P9" s="101"/>
      <c r="Q9" s="102"/>
      <c r="R9" s="102"/>
      <c r="S9" s="102"/>
      <c r="T9" s="102"/>
      <c r="U9" s="101"/>
      <c r="V9" s="102"/>
      <c r="W9" s="102"/>
      <c r="X9" s="102"/>
      <c r="Y9" s="102"/>
      <c r="Z9" s="101"/>
      <c r="AA9" s="102"/>
      <c r="AB9" s="102"/>
      <c r="AC9" s="102"/>
      <c r="AD9" s="102"/>
      <c r="AE9" s="101"/>
      <c r="AF9" s="102"/>
      <c r="AG9" s="102"/>
      <c r="AH9" s="102"/>
      <c r="AI9" s="102"/>
      <c r="AJ9" s="101"/>
      <c r="AK9" s="102"/>
      <c r="AL9" s="102"/>
      <c r="AM9" s="102"/>
      <c r="AN9" s="102"/>
      <c r="AO9" s="101"/>
      <c r="AP9" s="102"/>
      <c r="AQ9" s="102"/>
      <c r="AR9" s="102"/>
      <c r="AS9" s="102"/>
      <c r="AT9" s="101"/>
      <c r="AU9" s="102"/>
      <c r="AV9" s="102"/>
      <c r="AW9" s="102"/>
      <c r="AX9" s="102"/>
      <c r="AY9" s="101"/>
      <c r="AZ9" s="102"/>
      <c r="BA9" s="102"/>
      <c r="BB9" s="102"/>
      <c r="BC9" s="102"/>
      <c r="BD9" s="101"/>
      <c r="BE9" s="102"/>
      <c r="BF9" s="102"/>
      <c r="BG9" s="102"/>
      <c r="BH9" s="102"/>
      <c r="BI9" s="101"/>
      <c r="BJ9" s="100"/>
      <c r="BK9" s="100"/>
      <c r="BL9" s="100"/>
      <c r="BM9" s="100"/>
      <c r="BN9" s="110"/>
      <c r="BO9" s="103"/>
      <c r="BP9" s="94">
        <f t="shared" ref="BP9" si="4">COUNTIFS($F$1:$BO$1,"&gt;="&amp;$C9,$F$1:$BO$1,"&lt;="&amp;$E9)</f>
        <v>0</v>
      </c>
      <c r="BR9" s="141" t="b">
        <f>IF(NOT(B9=""),OR(C9="",E9=""))</f>
        <v>1</v>
      </c>
      <c r="BS9" s="149" t="str">
        <f>IF(OR(E9="",E9&gt;=C9),"","【入力エラー】終了予定日は開始予定日以降としてください。")</f>
        <v/>
      </c>
    </row>
    <row r="10" spans="1:71" ht="5.75" customHeight="1">
      <c r="A10" s="508"/>
      <c r="B10" s="514"/>
      <c r="C10" s="510"/>
      <c r="D10" s="516"/>
      <c r="E10" s="512"/>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5"/>
    </row>
    <row r="11" spans="1:71" ht="16.25" customHeight="1">
      <c r="A11" s="507">
        <v>4</v>
      </c>
      <c r="B11" s="513" t="s">
        <v>347</v>
      </c>
      <c r="C11" s="509"/>
      <c r="D11" s="515" t="s">
        <v>344</v>
      </c>
      <c r="E11" s="511"/>
      <c r="F11" s="99"/>
      <c r="G11" s="100"/>
      <c r="H11" s="100"/>
      <c r="I11" s="100"/>
      <c r="J11" s="100"/>
      <c r="K11" s="101"/>
      <c r="L11" s="102"/>
      <c r="M11" s="102"/>
      <c r="N11" s="102"/>
      <c r="O11" s="102"/>
      <c r="P11" s="101"/>
      <c r="Q11" s="102"/>
      <c r="R11" s="102"/>
      <c r="S11" s="102"/>
      <c r="T11" s="102"/>
      <c r="U11" s="101"/>
      <c r="V11" s="102"/>
      <c r="W11" s="102"/>
      <c r="X11" s="102"/>
      <c r="Y11" s="102"/>
      <c r="Z11" s="101"/>
      <c r="AA11" s="102"/>
      <c r="AB11" s="102"/>
      <c r="AC11" s="102"/>
      <c r="AD11" s="102"/>
      <c r="AE11" s="101"/>
      <c r="AF11" s="102"/>
      <c r="AG11" s="102"/>
      <c r="AH11" s="102"/>
      <c r="AI11" s="102"/>
      <c r="AJ11" s="101"/>
      <c r="AK11" s="102"/>
      <c r="AL11" s="102"/>
      <c r="AM11" s="102"/>
      <c r="AN11" s="102"/>
      <c r="AO11" s="101"/>
      <c r="AP11" s="102"/>
      <c r="AQ11" s="102"/>
      <c r="AR11" s="102"/>
      <c r="AS11" s="102"/>
      <c r="AT11" s="101"/>
      <c r="AU11" s="102"/>
      <c r="AV11" s="102"/>
      <c r="AW11" s="102"/>
      <c r="AX11" s="102"/>
      <c r="AY11" s="101"/>
      <c r="AZ11" s="102"/>
      <c r="BA11" s="102"/>
      <c r="BB11" s="102"/>
      <c r="BC11" s="102"/>
      <c r="BD11" s="101"/>
      <c r="BE11" s="102"/>
      <c r="BF11" s="102"/>
      <c r="BG11" s="102"/>
      <c r="BH11" s="102"/>
      <c r="BI11" s="101"/>
      <c r="BJ11" s="100"/>
      <c r="BK11" s="100"/>
      <c r="BL11" s="100"/>
      <c r="BM11" s="100"/>
      <c r="BN11" s="110"/>
      <c r="BO11" s="103"/>
      <c r="BP11" s="94">
        <f t="shared" ref="BP11" si="5">COUNTIFS($F$1:$BO$1,"&gt;="&amp;$C11,$F$1:$BO$1,"&lt;="&amp;$E11)</f>
        <v>0</v>
      </c>
      <c r="BR11" s="141" t="b">
        <f>IF(NOT(B11=""),OR(C11="",E11=""))</f>
        <v>1</v>
      </c>
      <c r="BS11" s="149" t="str">
        <f t="shared" ref="BS11" si="6">IF(OR(E11="",E11&gt;=C11),"","【入力エラー】終了予定日は開始予定日以降としてください。")</f>
        <v/>
      </c>
    </row>
    <row r="12" spans="1:71" ht="5.75" customHeight="1">
      <c r="A12" s="508"/>
      <c r="B12" s="514"/>
      <c r="C12" s="510"/>
      <c r="D12" s="516"/>
      <c r="E12" s="512"/>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5"/>
    </row>
    <row r="13" spans="1:71" ht="16.25" customHeight="1">
      <c r="A13" s="507">
        <v>5</v>
      </c>
      <c r="B13" s="513" t="s">
        <v>348</v>
      </c>
      <c r="C13" s="509"/>
      <c r="D13" s="515" t="s">
        <v>344</v>
      </c>
      <c r="E13" s="511"/>
      <c r="F13" s="99"/>
      <c r="G13" s="100"/>
      <c r="H13" s="100"/>
      <c r="I13" s="100"/>
      <c r="J13" s="100"/>
      <c r="K13" s="101"/>
      <c r="L13" s="102"/>
      <c r="M13" s="102"/>
      <c r="N13" s="102"/>
      <c r="O13" s="102"/>
      <c r="P13" s="101"/>
      <c r="Q13" s="102"/>
      <c r="R13" s="102"/>
      <c r="S13" s="102"/>
      <c r="T13" s="102"/>
      <c r="U13" s="101"/>
      <c r="V13" s="102"/>
      <c r="W13" s="102"/>
      <c r="X13" s="102"/>
      <c r="Y13" s="102"/>
      <c r="Z13" s="101"/>
      <c r="AA13" s="102"/>
      <c r="AB13" s="102"/>
      <c r="AC13" s="102"/>
      <c r="AD13" s="102"/>
      <c r="AE13" s="101"/>
      <c r="AF13" s="102"/>
      <c r="AG13" s="102"/>
      <c r="AH13" s="102"/>
      <c r="AI13" s="102"/>
      <c r="AJ13" s="101"/>
      <c r="AK13" s="102"/>
      <c r="AL13" s="102"/>
      <c r="AM13" s="102"/>
      <c r="AN13" s="102"/>
      <c r="AO13" s="101"/>
      <c r="AP13" s="102"/>
      <c r="AQ13" s="102"/>
      <c r="AR13" s="102"/>
      <c r="AS13" s="102"/>
      <c r="AT13" s="101"/>
      <c r="AU13" s="102"/>
      <c r="AV13" s="102"/>
      <c r="AW13" s="102"/>
      <c r="AX13" s="102"/>
      <c r="AY13" s="101"/>
      <c r="AZ13" s="102"/>
      <c r="BA13" s="102"/>
      <c r="BB13" s="102"/>
      <c r="BC13" s="102"/>
      <c r="BD13" s="101"/>
      <c r="BE13" s="102"/>
      <c r="BF13" s="102"/>
      <c r="BG13" s="102"/>
      <c r="BH13" s="102"/>
      <c r="BI13" s="101"/>
      <c r="BJ13" s="100"/>
      <c r="BK13" s="100"/>
      <c r="BL13" s="100"/>
      <c r="BM13" s="100"/>
      <c r="BN13" s="110"/>
      <c r="BO13" s="103"/>
      <c r="BP13" s="94">
        <f t="shared" ref="BP13" si="7">COUNTIFS($F$1:$BO$1,"&gt;="&amp;$C13,$F$1:$BO$1,"&lt;="&amp;$E13)</f>
        <v>0</v>
      </c>
      <c r="BR13" s="141" t="b">
        <f>IF(NOT(B13=""),OR(C13="",E13=""))</f>
        <v>1</v>
      </c>
      <c r="BS13" s="149" t="str">
        <f t="shared" ref="BS13" si="8">IF(OR(E13="",E13&gt;=C13),"","【入力エラー】終了予定日は開始予定日以降としてください。")</f>
        <v/>
      </c>
    </row>
    <row r="14" spans="1:71" ht="5.75" customHeight="1">
      <c r="A14" s="508"/>
      <c r="B14" s="514"/>
      <c r="C14" s="510"/>
      <c r="D14" s="516"/>
      <c r="E14" s="512"/>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5"/>
    </row>
    <row r="15" spans="1:71" ht="16.25" customHeight="1">
      <c r="A15" s="507">
        <v>6</v>
      </c>
      <c r="B15" s="513" t="s">
        <v>349</v>
      </c>
      <c r="C15" s="509"/>
      <c r="D15" s="515" t="s">
        <v>344</v>
      </c>
      <c r="E15" s="511"/>
      <c r="F15" s="99"/>
      <c r="G15" s="100"/>
      <c r="H15" s="100"/>
      <c r="I15" s="100"/>
      <c r="J15" s="100"/>
      <c r="K15" s="101"/>
      <c r="L15" s="102"/>
      <c r="M15" s="102"/>
      <c r="N15" s="102"/>
      <c r="O15" s="102"/>
      <c r="P15" s="101"/>
      <c r="Q15" s="102"/>
      <c r="R15" s="102"/>
      <c r="S15" s="102"/>
      <c r="T15" s="102"/>
      <c r="U15" s="101"/>
      <c r="V15" s="102"/>
      <c r="W15" s="102"/>
      <c r="X15" s="102"/>
      <c r="Y15" s="102"/>
      <c r="Z15" s="101"/>
      <c r="AA15" s="102"/>
      <c r="AB15" s="102"/>
      <c r="AC15" s="102"/>
      <c r="AD15" s="102"/>
      <c r="AE15" s="101"/>
      <c r="AF15" s="102"/>
      <c r="AG15" s="102"/>
      <c r="AH15" s="102"/>
      <c r="AI15" s="102"/>
      <c r="AJ15" s="101"/>
      <c r="AK15" s="102"/>
      <c r="AL15" s="102"/>
      <c r="AM15" s="102"/>
      <c r="AN15" s="102"/>
      <c r="AO15" s="101"/>
      <c r="AP15" s="102"/>
      <c r="AQ15" s="102"/>
      <c r="AR15" s="102"/>
      <c r="AS15" s="102"/>
      <c r="AT15" s="101"/>
      <c r="AU15" s="102"/>
      <c r="AV15" s="102"/>
      <c r="AW15" s="102"/>
      <c r="AX15" s="102"/>
      <c r="AY15" s="101"/>
      <c r="AZ15" s="102"/>
      <c r="BA15" s="102"/>
      <c r="BB15" s="102"/>
      <c r="BC15" s="102"/>
      <c r="BD15" s="101"/>
      <c r="BE15" s="102"/>
      <c r="BF15" s="102"/>
      <c r="BG15" s="102"/>
      <c r="BH15" s="102"/>
      <c r="BI15" s="101"/>
      <c r="BJ15" s="100"/>
      <c r="BK15" s="100"/>
      <c r="BL15" s="100"/>
      <c r="BM15" s="100"/>
      <c r="BN15" s="110"/>
      <c r="BO15" s="103"/>
      <c r="BP15" s="94">
        <f t="shared" ref="BP15" si="9">COUNTIFS($F$1:$BO$1,"&gt;="&amp;$C15,$F$1:$BO$1,"&lt;="&amp;$E15)</f>
        <v>0</v>
      </c>
      <c r="BR15" s="141" t="b">
        <f>IF(NOT(B15=""),OR(C15="",E15=""))</f>
        <v>1</v>
      </c>
      <c r="BS15" s="149" t="str">
        <f t="shared" ref="BS15" si="10">IF(OR(E15="",E15&gt;=C15),"","【入力エラー】終了予定日は開始予定日以降としてください。")</f>
        <v/>
      </c>
    </row>
    <row r="16" spans="1:71" ht="5.75" customHeight="1">
      <c r="A16" s="508"/>
      <c r="B16" s="514"/>
      <c r="C16" s="510"/>
      <c r="D16" s="516"/>
      <c r="E16" s="512"/>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5"/>
    </row>
    <row r="17" spans="1:71" ht="16.25" customHeight="1">
      <c r="A17" s="507">
        <v>7</v>
      </c>
      <c r="B17" s="513" t="s">
        <v>350</v>
      </c>
      <c r="C17" s="509"/>
      <c r="D17" s="515" t="s">
        <v>344</v>
      </c>
      <c r="E17" s="511"/>
      <c r="F17" s="99"/>
      <c r="G17" s="100"/>
      <c r="H17" s="100"/>
      <c r="I17" s="100"/>
      <c r="J17" s="100"/>
      <c r="K17" s="101"/>
      <c r="L17" s="102"/>
      <c r="M17" s="102"/>
      <c r="N17" s="102"/>
      <c r="O17" s="102"/>
      <c r="P17" s="101"/>
      <c r="Q17" s="102"/>
      <c r="R17" s="102"/>
      <c r="S17" s="102"/>
      <c r="T17" s="102"/>
      <c r="U17" s="101"/>
      <c r="V17" s="102"/>
      <c r="W17" s="102"/>
      <c r="X17" s="102"/>
      <c r="Y17" s="102"/>
      <c r="Z17" s="101"/>
      <c r="AA17" s="102"/>
      <c r="AB17" s="102"/>
      <c r="AC17" s="102"/>
      <c r="AD17" s="102"/>
      <c r="AE17" s="101"/>
      <c r="AF17" s="102"/>
      <c r="AG17" s="102"/>
      <c r="AH17" s="102"/>
      <c r="AI17" s="102"/>
      <c r="AJ17" s="101"/>
      <c r="AK17" s="102"/>
      <c r="AL17" s="102"/>
      <c r="AM17" s="102"/>
      <c r="AN17" s="102"/>
      <c r="AO17" s="101"/>
      <c r="AP17" s="102"/>
      <c r="AQ17" s="102"/>
      <c r="AR17" s="102"/>
      <c r="AS17" s="102"/>
      <c r="AT17" s="101"/>
      <c r="AU17" s="102"/>
      <c r="AV17" s="102"/>
      <c r="AW17" s="102"/>
      <c r="AX17" s="102"/>
      <c r="AY17" s="101"/>
      <c r="AZ17" s="102"/>
      <c r="BA17" s="102"/>
      <c r="BB17" s="102"/>
      <c r="BC17" s="102"/>
      <c r="BD17" s="101"/>
      <c r="BE17" s="102"/>
      <c r="BF17" s="102"/>
      <c r="BG17" s="102"/>
      <c r="BH17" s="102"/>
      <c r="BI17" s="101"/>
      <c r="BJ17" s="100"/>
      <c r="BK17" s="100"/>
      <c r="BL17" s="100"/>
      <c r="BM17" s="100"/>
      <c r="BN17" s="110"/>
      <c r="BO17" s="103"/>
      <c r="BP17" s="94">
        <f t="shared" ref="BP17" si="11">COUNTIFS($F$1:$BO$1,"&gt;="&amp;$C17,$F$1:$BO$1,"&lt;="&amp;$E17)</f>
        <v>0</v>
      </c>
      <c r="BR17" s="141" t="b">
        <f>IF(NOT(B17=""),OR(C17="",E17=""))</f>
        <v>1</v>
      </c>
      <c r="BS17" s="149" t="str">
        <f t="shared" ref="BS17" si="12">IF(OR(E17="",E17&gt;=C17),"","【入力エラー】終了予定日は開始予定日以降としてください。")</f>
        <v/>
      </c>
    </row>
    <row r="18" spans="1:71" ht="5.75" customHeight="1">
      <c r="A18" s="508"/>
      <c r="B18" s="514"/>
      <c r="C18" s="510"/>
      <c r="D18" s="516"/>
      <c r="E18" s="512"/>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5"/>
    </row>
    <row r="19" spans="1:71" ht="16.25" customHeight="1">
      <c r="A19" s="507">
        <v>8</v>
      </c>
      <c r="B19" s="513" t="s">
        <v>351</v>
      </c>
      <c r="C19" s="509"/>
      <c r="D19" s="515" t="s">
        <v>344</v>
      </c>
      <c r="E19" s="511"/>
      <c r="F19" s="99"/>
      <c r="G19" s="100"/>
      <c r="H19" s="100"/>
      <c r="I19" s="100"/>
      <c r="J19" s="100"/>
      <c r="K19" s="101"/>
      <c r="L19" s="102"/>
      <c r="M19" s="102"/>
      <c r="N19" s="102"/>
      <c r="O19" s="102"/>
      <c r="P19" s="101"/>
      <c r="Q19" s="102"/>
      <c r="R19" s="102"/>
      <c r="S19" s="102"/>
      <c r="T19" s="102"/>
      <c r="U19" s="101"/>
      <c r="V19" s="102"/>
      <c r="W19" s="102"/>
      <c r="X19" s="102"/>
      <c r="Y19" s="102"/>
      <c r="Z19" s="101"/>
      <c r="AA19" s="102"/>
      <c r="AB19" s="102"/>
      <c r="AC19" s="102"/>
      <c r="AD19" s="102"/>
      <c r="AE19" s="101"/>
      <c r="AF19" s="102"/>
      <c r="AG19" s="102"/>
      <c r="AH19" s="102"/>
      <c r="AI19" s="102"/>
      <c r="AJ19" s="101"/>
      <c r="AK19" s="102"/>
      <c r="AL19" s="102"/>
      <c r="AM19" s="102"/>
      <c r="AN19" s="102"/>
      <c r="AO19" s="101"/>
      <c r="AP19" s="102"/>
      <c r="AQ19" s="102"/>
      <c r="AR19" s="102"/>
      <c r="AS19" s="102"/>
      <c r="AT19" s="101"/>
      <c r="AU19" s="102"/>
      <c r="AV19" s="102"/>
      <c r="AW19" s="102"/>
      <c r="AX19" s="102"/>
      <c r="AY19" s="101"/>
      <c r="AZ19" s="102"/>
      <c r="BA19" s="102"/>
      <c r="BB19" s="102"/>
      <c r="BC19" s="102"/>
      <c r="BD19" s="101"/>
      <c r="BE19" s="102"/>
      <c r="BF19" s="102"/>
      <c r="BG19" s="102"/>
      <c r="BH19" s="102"/>
      <c r="BI19" s="101"/>
      <c r="BJ19" s="100"/>
      <c r="BK19" s="100"/>
      <c r="BL19" s="100"/>
      <c r="BM19" s="100"/>
      <c r="BN19" s="110"/>
      <c r="BO19" s="103"/>
      <c r="BP19" s="94">
        <f t="shared" ref="BP19" si="13">COUNTIFS($F$1:$BO$1,"&gt;="&amp;$C19,$F$1:$BO$1,"&lt;="&amp;$E19)</f>
        <v>0</v>
      </c>
      <c r="BR19" s="141" t="b">
        <f>IF(NOT(B19=""),OR(C19="",E19=""))</f>
        <v>1</v>
      </c>
      <c r="BS19" s="149" t="str">
        <f t="shared" ref="BS19" si="14">IF(OR(E19="",E19&gt;=C19),"","【入力エラー】終了予定日は開始予定日以降としてください。")</f>
        <v/>
      </c>
    </row>
    <row r="20" spans="1:71" ht="5.75" customHeight="1">
      <c r="A20" s="508"/>
      <c r="B20" s="514"/>
      <c r="C20" s="510"/>
      <c r="D20" s="516"/>
      <c r="E20" s="512"/>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5"/>
    </row>
    <row r="21" spans="1:71" ht="16.25" customHeight="1">
      <c r="A21" s="507">
        <v>9</v>
      </c>
      <c r="B21" s="513" t="s">
        <v>352</v>
      </c>
      <c r="C21" s="509"/>
      <c r="D21" s="515" t="s">
        <v>344</v>
      </c>
      <c r="E21" s="511"/>
      <c r="F21" s="99"/>
      <c r="G21" s="100"/>
      <c r="H21" s="100"/>
      <c r="I21" s="100"/>
      <c r="J21" s="100"/>
      <c r="K21" s="101"/>
      <c r="L21" s="102"/>
      <c r="M21" s="102"/>
      <c r="N21" s="102"/>
      <c r="O21" s="102"/>
      <c r="P21" s="101"/>
      <c r="Q21" s="102"/>
      <c r="R21" s="102"/>
      <c r="S21" s="102"/>
      <c r="T21" s="102"/>
      <c r="U21" s="101"/>
      <c r="V21" s="102"/>
      <c r="W21" s="102"/>
      <c r="X21" s="102"/>
      <c r="Y21" s="102"/>
      <c r="Z21" s="101"/>
      <c r="AA21" s="102"/>
      <c r="AB21" s="102"/>
      <c r="AC21" s="102"/>
      <c r="AD21" s="102"/>
      <c r="AE21" s="101"/>
      <c r="AF21" s="102"/>
      <c r="AG21" s="102"/>
      <c r="AH21" s="102"/>
      <c r="AI21" s="102"/>
      <c r="AJ21" s="101"/>
      <c r="AK21" s="102"/>
      <c r="AL21" s="102"/>
      <c r="AM21" s="102"/>
      <c r="AN21" s="102"/>
      <c r="AO21" s="101"/>
      <c r="AP21" s="102"/>
      <c r="AQ21" s="102"/>
      <c r="AR21" s="102"/>
      <c r="AS21" s="102"/>
      <c r="AT21" s="101"/>
      <c r="AU21" s="102"/>
      <c r="AV21" s="102"/>
      <c r="AW21" s="102"/>
      <c r="AX21" s="102"/>
      <c r="AY21" s="101"/>
      <c r="AZ21" s="102"/>
      <c r="BA21" s="102"/>
      <c r="BB21" s="102"/>
      <c r="BC21" s="102"/>
      <c r="BD21" s="101"/>
      <c r="BE21" s="102"/>
      <c r="BF21" s="102"/>
      <c r="BG21" s="102"/>
      <c r="BH21" s="102"/>
      <c r="BI21" s="101"/>
      <c r="BJ21" s="100"/>
      <c r="BK21" s="100"/>
      <c r="BL21" s="100"/>
      <c r="BM21" s="100"/>
      <c r="BN21" s="110"/>
      <c r="BO21" s="103"/>
      <c r="BP21" s="94">
        <f t="shared" ref="BP21" si="15">COUNTIFS($F$1:$BO$1,"&gt;="&amp;$C21,$F$1:$BO$1,"&lt;="&amp;$E21)</f>
        <v>0</v>
      </c>
      <c r="BR21" s="141" t="b">
        <f>IF(NOT(B21=""),OR(C21="",E21=""))</f>
        <v>1</v>
      </c>
      <c r="BS21" s="149" t="str">
        <f t="shared" ref="BS21" si="16">IF(OR(E21="",E21&gt;=C21),"","【入力エラー】終了予定日は開始予定日以降としてください。")</f>
        <v/>
      </c>
    </row>
    <row r="22" spans="1:71" ht="5.75" customHeight="1">
      <c r="A22" s="508"/>
      <c r="B22" s="514"/>
      <c r="C22" s="510"/>
      <c r="D22" s="516"/>
      <c r="E22" s="512"/>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5"/>
    </row>
    <row r="23" spans="1:71" ht="16.25" customHeight="1">
      <c r="A23" s="507">
        <v>10</v>
      </c>
      <c r="B23" s="513" t="s">
        <v>353</v>
      </c>
      <c r="C23" s="509"/>
      <c r="D23" s="515" t="s">
        <v>344</v>
      </c>
      <c r="E23" s="511"/>
      <c r="F23" s="99"/>
      <c r="G23" s="100"/>
      <c r="H23" s="100"/>
      <c r="I23" s="100"/>
      <c r="J23" s="100"/>
      <c r="K23" s="101"/>
      <c r="L23" s="102"/>
      <c r="M23" s="102"/>
      <c r="N23" s="102"/>
      <c r="O23" s="102"/>
      <c r="P23" s="101"/>
      <c r="Q23" s="102"/>
      <c r="R23" s="102"/>
      <c r="S23" s="102"/>
      <c r="T23" s="102"/>
      <c r="U23" s="101"/>
      <c r="V23" s="102"/>
      <c r="W23" s="102"/>
      <c r="X23" s="102"/>
      <c r="Y23" s="102"/>
      <c r="Z23" s="101"/>
      <c r="AA23" s="102"/>
      <c r="AB23" s="102"/>
      <c r="AC23" s="102"/>
      <c r="AD23" s="102"/>
      <c r="AE23" s="101"/>
      <c r="AF23" s="102"/>
      <c r="AG23" s="102"/>
      <c r="AH23" s="102"/>
      <c r="AI23" s="102"/>
      <c r="AJ23" s="101"/>
      <c r="AK23" s="102"/>
      <c r="AL23" s="102"/>
      <c r="AM23" s="102"/>
      <c r="AN23" s="102"/>
      <c r="AO23" s="101"/>
      <c r="AP23" s="102"/>
      <c r="AQ23" s="102"/>
      <c r="AR23" s="102"/>
      <c r="AS23" s="102"/>
      <c r="AT23" s="101"/>
      <c r="AU23" s="102"/>
      <c r="AV23" s="102"/>
      <c r="AW23" s="102"/>
      <c r="AX23" s="102"/>
      <c r="AY23" s="101"/>
      <c r="AZ23" s="102"/>
      <c r="BA23" s="102"/>
      <c r="BB23" s="102"/>
      <c r="BC23" s="102"/>
      <c r="BD23" s="101"/>
      <c r="BE23" s="102"/>
      <c r="BF23" s="102"/>
      <c r="BG23" s="102"/>
      <c r="BH23" s="102"/>
      <c r="BI23" s="101"/>
      <c r="BJ23" s="100"/>
      <c r="BK23" s="100"/>
      <c r="BL23" s="100"/>
      <c r="BM23" s="100"/>
      <c r="BN23" s="110"/>
      <c r="BO23" s="103"/>
      <c r="BP23" s="94">
        <f t="shared" ref="BP23" si="17">COUNTIFS($F$1:$BO$1,"&gt;="&amp;$C23,$F$1:$BO$1,"&lt;="&amp;$E23)</f>
        <v>0</v>
      </c>
      <c r="BR23" s="141" t="b">
        <f>IF(NOT(B23=""),OR(C23="",E23=""))</f>
        <v>1</v>
      </c>
      <c r="BS23" s="149" t="str">
        <f t="shared" ref="BS23" si="18">IF(OR(E23="",E23&gt;=C23),"","【入力エラー】終了予定日は開始予定日以降としてください。")</f>
        <v/>
      </c>
    </row>
    <row r="24" spans="1:71" ht="5.75" customHeight="1">
      <c r="A24" s="508"/>
      <c r="B24" s="514"/>
      <c r="C24" s="510"/>
      <c r="D24" s="516"/>
      <c r="E24" s="512"/>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5"/>
    </row>
    <row r="25" spans="1:71" ht="16.25" customHeight="1">
      <c r="A25" s="507">
        <v>11</v>
      </c>
      <c r="B25" s="513" t="s">
        <v>354</v>
      </c>
      <c r="C25" s="509"/>
      <c r="D25" s="515" t="s">
        <v>344</v>
      </c>
      <c r="E25" s="511"/>
      <c r="F25" s="99"/>
      <c r="G25" s="100"/>
      <c r="H25" s="100"/>
      <c r="I25" s="100"/>
      <c r="J25" s="100"/>
      <c r="K25" s="101"/>
      <c r="L25" s="102"/>
      <c r="M25" s="102"/>
      <c r="N25" s="102"/>
      <c r="O25" s="102"/>
      <c r="P25" s="101"/>
      <c r="Q25" s="102"/>
      <c r="R25" s="102"/>
      <c r="S25" s="102"/>
      <c r="T25" s="102"/>
      <c r="U25" s="101"/>
      <c r="V25" s="102"/>
      <c r="W25" s="102"/>
      <c r="X25" s="102"/>
      <c r="Y25" s="102"/>
      <c r="Z25" s="101"/>
      <c r="AA25" s="102"/>
      <c r="AB25" s="102"/>
      <c r="AC25" s="102"/>
      <c r="AD25" s="102"/>
      <c r="AE25" s="101"/>
      <c r="AF25" s="102"/>
      <c r="AG25" s="102"/>
      <c r="AH25" s="102"/>
      <c r="AI25" s="102"/>
      <c r="AJ25" s="101"/>
      <c r="AK25" s="102"/>
      <c r="AL25" s="102"/>
      <c r="AM25" s="102"/>
      <c r="AN25" s="102"/>
      <c r="AO25" s="101"/>
      <c r="AP25" s="102"/>
      <c r="AQ25" s="102"/>
      <c r="AR25" s="102"/>
      <c r="AS25" s="102"/>
      <c r="AT25" s="101"/>
      <c r="AU25" s="102"/>
      <c r="AV25" s="102"/>
      <c r="AW25" s="102"/>
      <c r="AX25" s="102"/>
      <c r="AY25" s="101"/>
      <c r="AZ25" s="102"/>
      <c r="BA25" s="102"/>
      <c r="BB25" s="102"/>
      <c r="BC25" s="102"/>
      <c r="BD25" s="101"/>
      <c r="BE25" s="102"/>
      <c r="BF25" s="102"/>
      <c r="BG25" s="102"/>
      <c r="BH25" s="102"/>
      <c r="BI25" s="101"/>
      <c r="BJ25" s="100"/>
      <c r="BK25" s="100"/>
      <c r="BL25" s="100"/>
      <c r="BM25" s="100"/>
      <c r="BN25" s="110"/>
      <c r="BO25" s="103"/>
      <c r="BP25" s="94">
        <f t="shared" ref="BP25" si="19">COUNTIFS($F$1:$BO$1,"&gt;="&amp;$C25,$F$1:$BO$1,"&lt;="&amp;$E25)</f>
        <v>0</v>
      </c>
      <c r="BR25" s="141" t="b">
        <f>IF(NOT(B25=""),OR(C25="",E25=""))</f>
        <v>1</v>
      </c>
      <c r="BS25" s="149" t="str">
        <f t="shared" ref="BS25" si="20">IF(OR(E25="",E25&gt;=C25),"","【入力エラー】終了予定日は開始予定日以降としてください。")</f>
        <v/>
      </c>
    </row>
    <row r="26" spans="1:71" ht="5.75" customHeight="1">
      <c r="A26" s="508"/>
      <c r="B26" s="514"/>
      <c r="C26" s="510"/>
      <c r="D26" s="516"/>
      <c r="E26" s="512"/>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5"/>
    </row>
    <row r="27" spans="1:71" ht="16.25" customHeight="1">
      <c r="A27" s="507">
        <v>12</v>
      </c>
      <c r="B27" s="513" t="s">
        <v>343</v>
      </c>
      <c r="C27" s="509"/>
      <c r="D27" s="515" t="s">
        <v>344</v>
      </c>
      <c r="E27" s="511"/>
      <c r="F27" s="99"/>
      <c r="G27" s="100"/>
      <c r="H27" s="100"/>
      <c r="I27" s="100"/>
      <c r="J27" s="100"/>
      <c r="K27" s="101"/>
      <c r="L27" s="102"/>
      <c r="M27" s="102"/>
      <c r="N27" s="102"/>
      <c r="O27" s="102"/>
      <c r="P27" s="101"/>
      <c r="Q27" s="102"/>
      <c r="R27" s="102"/>
      <c r="S27" s="102"/>
      <c r="T27" s="102"/>
      <c r="U27" s="101"/>
      <c r="V27" s="102"/>
      <c r="W27" s="102"/>
      <c r="X27" s="102"/>
      <c r="Y27" s="102"/>
      <c r="Z27" s="101"/>
      <c r="AA27" s="102"/>
      <c r="AB27" s="102"/>
      <c r="AC27" s="102"/>
      <c r="AD27" s="102"/>
      <c r="AE27" s="101"/>
      <c r="AF27" s="102"/>
      <c r="AG27" s="102"/>
      <c r="AH27" s="102"/>
      <c r="AI27" s="102"/>
      <c r="AJ27" s="101"/>
      <c r="AK27" s="102"/>
      <c r="AL27" s="102"/>
      <c r="AM27" s="102"/>
      <c r="AN27" s="102"/>
      <c r="AO27" s="101"/>
      <c r="AP27" s="102"/>
      <c r="AQ27" s="102"/>
      <c r="AR27" s="102"/>
      <c r="AS27" s="102"/>
      <c r="AT27" s="101"/>
      <c r="AU27" s="102"/>
      <c r="AV27" s="102"/>
      <c r="AW27" s="102"/>
      <c r="AX27" s="102"/>
      <c r="AY27" s="101"/>
      <c r="AZ27" s="102"/>
      <c r="BA27" s="102"/>
      <c r="BB27" s="102"/>
      <c r="BC27" s="102"/>
      <c r="BD27" s="101"/>
      <c r="BE27" s="102"/>
      <c r="BF27" s="102"/>
      <c r="BG27" s="102"/>
      <c r="BH27" s="102"/>
      <c r="BI27" s="101"/>
      <c r="BJ27" s="100"/>
      <c r="BK27" s="100"/>
      <c r="BL27" s="100"/>
      <c r="BM27" s="100"/>
      <c r="BN27" s="110"/>
      <c r="BO27" s="103"/>
      <c r="BP27" s="94">
        <f t="shared" ref="BP27" si="21">COUNTIFS($F$1:$BO$1,"&gt;="&amp;$C27,$F$1:$BO$1,"&lt;="&amp;$E27)</f>
        <v>0</v>
      </c>
      <c r="BR27" s="141" t="b">
        <f>IF(NOT(B27=""),OR(C27="",E27=""))</f>
        <v>1</v>
      </c>
      <c r="BS27" s="149" t="str">
        <f t="shared" ref="BS27" si="22">IF(OR(E27="",E27&gt;=C27),"","【入力エラー】終了予定日は開始予定日以降としてください。")</f>
        <v/>
      </c>
    </row>
    <row r="28" spans="1:71" ht="5.75" customHeight="1">
      <c r="A28" s="508"/>
      <c r="B28" s="514"/>
      <c r="C28" s="510"/>
      <c r="D28" s="516"/>
      <c r="E28" s="512"/>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5"/>
    </row>
    <row r="29" spans="1:71" ht="16.25" customHeight="1">
      <c r="A29" s="507">
        <v>13</v>
      </c>
      <c r="B29" s="513" t="s">
        <v>355</v>
      </c>
      <c r="C29" s="509"/>
      <c r="D29" s="515" t="s">
        <v>344</v>
      </c>
      <c r="E29" s="511" t="str">
        <f>T3</f>
        <v/>
      </c>
      <c r="F29" s="99"/>
      <c r="G29" s="100"/>
      <c r="H29" s="100"/>
      <c r="I29" s="100"/>
      <c r="J29" s="100"/>
      <c r="K29" s="101"/>
      <c r="L29" s="102"/>
      <c r="M29" s="102"/>
      <c r="N29" s="102"/>
      <c r="O29" s="102"/>
      <c r="P29" s="101"/>
      <c r="Q29" s="102"/>
      <c r="R29" s="102"/>
      <c r="S29" s="102"/>
      <c r="T29" s="102"/>
      <c r="U29" s="101"/>
      <c r="V29" s="102"/>
      <c r="W29" s="102"/>
      <c r="X29" s="102"/>
      <c r="Y29" s="102"/>
      <c r="Z29" s="101"/>
      <c r="AA29" s="102"/>
      <c r="AB29" s="102"/>
      <c r="AC29" s="102"/>
      <c r="AD29" s="102"/>
      <c r="AE29" s="101"/>
      <c r="AF29" s="102"/>
      <c r="AG29" s="102"/>
      <c r="AH29" s="102"/>
      <c r="AI29" s="102"/>
      <c r="AJ29" s="101"/>
      <c r="AK29" s="102"/>
      <c r="AL29" s="102"/>
      <c r="AM29" s="102"/>
      <c r="AN29" s="102"/>
      <c r="AO29" s="101"/>
      <c r="AP29" s="102"/>
      <c r="AQ29" s="102"/>
      <c r="AR29" s="102"/>
      <c r="AS29" s="102"/>
      <c r="AT29" s="101"/>
      <c r="AU29" s="102"/>
      <c r="AV29" s="102"/>
      <c r="AW29" s="102"/>
      <c r="AX29" s="102"/>
      <c r="AY29" s="101"/>
      <c r="AZ29" s="102"/>
      <c r="BA29" s="102"/>
      <c r="BB29" s="102"/>
      <c r="BC29" s="102"/>
      <c r="BD29" s="101"/>
      <c r="BE29" s="102"/>
      <c r="BF29" s="102"/>
      <c r="BG29" s="102"/>
      <c r="BH29" s="102"/>
      <c r="BI29" s="101"/>
      <c r="BJ29" s="100"/>
      <c r="BK29" s="100"/>
      <c r="BL29" s="100"/>
      <c r="BM29" s="100"/>
      <c r="BN29" s="110"/>
      <c r="BO29" s="103"/>
      <c r="BP29" s="94">
        <f t="shared" ref="BP29" si="23">COUNTIFS($F$1:$BO$1,"&gt;="&amp;$C29,$F$1:$BO$1,"&lt;="&amp;$E29)</f>
        <v>0</v>
      </c>
      <c r="BR29" s="141" t="b">
        <f>IF(NOT(B29=""),OR(C29="",E29=""))</f>
        <v>1</v>
      </c>
      <c r="BS29" s="149" t="str">
        <f t="shared" ref="BS29" si="24">IF(OR(E29="",E29&gt;=C29),"","【入力エラー】終了予定日は開始予定日以降としてください。")</f>
        <v/>
      </c>
    </row>
    <row r="30" spans="1:71" ht="5.75" customHeight="1">
      <c r="A30" s="508"/>
      <c r="B30" s="514"/>
      <c r="C30" s="510"/>
      <c r="D30" s="516"/>
      <c r="E30" s="512"/>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5"/>
    </row>
    <row r="31" spans="1:71" ht="16.25" customHeight="1">
      <c r="A31" s="507">
        <v>14</v>
      </c>
      <c r="B31" s="513"/>
      <c r="C31" s="509"/>
      <c r="D31" s="515" t="s">
        <v>344</v>
      </c>
      <c r="E31" s="511"/>
      <c r="F31" s="99"/>
      <c r="G31" s="100"/>
      <c r="H31" s="100"/>
      <c r="I31" s="100"/>
      <c r="J31" s="100"/>
      <c r="K31" s="101"/>
      <c r="L31" s="102"/>
      <c r="M31" s="102"/>
      <c r="N31" s="102"/>
      <c r="O31" s="102"/>
      <c r="P31" s="101"/>
      <c r="Q31" s="102"/>
      <c r="R31" s="102"/>
      <c r="S31" s="102"/>
      <c r="T31" s="102"/>
      <c r="U31" s="101"/>
      <c r="V31" s="102"/>
      <c r="W31" s="102"/>
      <c r="X31" s="102"/>
      <c r="Y31" s="102"/>
      <c r="Z31" s="101"/>
      <c r="AA31" s="102"/>
      <c r="AB31" s="102"/>
      <c r="AC31" s="102"/>
      <c r="AD31" s="102"/>
      <c r="AE31" s="101"/>
      <c r="AF31" s="102"/>
      <c r="AG31" s="102"/>
      <c r="AH31" s="102"/>
      <c r="AI31" s="102"/>
      <c r="AJ31" s="101"/>
      <c r="AK31" s="102"/>
      <c r="AL31" s="102"/>
      <c r="AM31" s="102"/>
      <c r="AN31" s="102"/>
      <c r="AO31" s="101"/>
      <c r="AP31" s="102"/>
      <c r="AQ31" s="102"/>
      <c r="AR31" s="102"/>
      <c r="AS31" s="102"/>
      <c r="AT31" s="101"/>
      <c r="AU31" s="102"/>
      <c r="AV31" s="102"/>
      <c r="AW31" s="102"/>
      <c r="AX31" s="102"/>
      <c r="AY31" s="101"/>
      <c r="AZ31" s="102"/>
      <c r="BA31" s="102"/>
      <c r="BB31" s="102"/>
      <c r="BC31" s="102"/>
      <c r="BD31" s="101"/>
      <c r="BE31" s="102"/>
      <c r="BF31" s="102"/>
      <c r="BG31" s="102"/>
      <c r="BH31" s="102"/>
      <c r="BI31" s="101"/>
      <c r="BJ31" s="100"/>
      <c r="BK31" s="100"/>
      <c r="BL31" s="100"/>
      <c r="BM31" s="100"/>
      <c r="BN31" s="110"/>
      <c r="BO31" s="103"/>
      <c r="BP31" s="94">
        <f t="shared" ref="BP31" si="25">COUNTIFS($F$1:$BO$1,"&gt;="&amp;$C31,$F$1:$BO$1,"&lt;="&amp;$E31)</f>
        <v>0</v>
      </c>
      <c r="BR31" s="141" t="b">
        <f>IF(NOT(B31=""),OR(C31="",E31=""))</f>
        <v>0</v>
      </c>
      <c r="BS31" s="149" t="str">
        <f t="shared" ref="BS31" si="26">IF(OR(E31="",E31&gt;=C31),"","【入力エラー】終了予定日は開始予定日以降としてください。")</f>
        <v/>
      </c>
    </row>
    <row r="32" spans="1:71" ht="5.75" customHeight="1">
      <c r="A32" s="508"/>
      <c r="B32" s="514"/>
      <c r="C32" s="510"/>
      <c r="D32" s="516"/>
      <c r="E32" s="512"/>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5"/>
    </row>
    <row r="33" spans="1:71" ht="16.25" customHeight="1">
      <c r="A33" s="507">
        <v>15</v>
      </c>
      <c r="B33" s="513"/>
      <c r="C33" s="509"/>
      <c r="D33" s="515" t="s">
        <v>344</v>
      </c>
      <c r="E33" s="511"/>
      <c r="F33" s="99"/>
      <c r="G33" s="100"/>
      <c r="H33" s="100"/>
      <c r="I33" s="100"/>
      <c r="J33" s="100"/>
      <c r="K33" s="101"/>
      <c r="L33" s="102"/>
      <c r="M33" s="102"/>
      <c r="N33" s="102"/>
      <c r="O33" s="102"/>
      <c r="P33" s="101"/>
      <c r="Q33" s="102"/>
      <c r="R33" s="102"/>
      <c r="S33" s="102"/>
      <c r="T33" s="102"/>
      <c r="U33" s="101"/>
      <c r="V33" s="102"/>
      <c r="W33" s="102"/>
      <c r="X33" s="102"/>
      <c r="Y33" s="102"/>
      <c r="Z33" s="101"/>
      <c r="AA33" s="102"/>
      <c r="AB33" s="102"/>
      <c r="AC33" s="102"/>
      <c r="AD33" s="102"/>
      <c r="AE33" s="101"/>
      <c r="AF33" s="102"/>
      <c r="AG33" s="102"/>
      <c r="AH33" s="102"/>
      <c r="AI33" s="102"/>
      <c r="AJ33" s="101"/>
      <c r="AK33" s="102"/>
      <c r="AL33" s="102"/>
      <c r="AM33" s="102"/>
      <c r="AN33" s="102"/>
      <c r="AO33" s="101"/>
      <c r="AP33" s="102"/>
      <c r="AQ33" s="102"/>
      <c r="AR33" s="102"/>
      <c r="AS33" s="102"/>
      <c r="AT33" s="101"/>
      <c r="AU33" s="102"/>
      <c r="AV33" s="102"/>
      <c r="AW33" s="102"/>
      <c r="AX33" s="102"/>
      <c r="AY33" s="101"/>
      <c r="AZ33" s="102"/>
      <c r="BA33" s="102"/>
      <c r="BB33" s="102"/>
      <c r="BC33" s="102"/>
      <c r="BD33" s="101"/>
      <c r="BE33" s="102"/>
      <c r="BF33" s="102"/>
      <c r="BG33" s="102"/>
      <c r="BH33" s="102"/>
      <c r="BI33" s="101"/>
      <c r="BJ33" s="100"/>
      <c r="BK33" s="100"/>
      <c r="BL33" s="100"/>
      <c r="BM33" s="100"/>
      <c r="BN33" s="110"/>
      <c r="BO33" s="103"/>
      <c r="BP33" s="94">
        <f t="shared" ref="BP33" si="27">COUNTIFS($F$1:$BO$1,"&gt;="&amp;$C33,$F$1:$BO$1,"&lt;="&amp;$E33)</f>
        <v>0</v>
      </c>
      <c r="BR33" s="141" t="b">
        <f>IF(NOT(B33=""),OR(C33="",E33=""))</f>
        <v>0</v>
      </c>
      <c r="BS33" s="149" t="str">
        <f t="shared" ref="BS33" si="28">IF(OR(E33="",E33&gt;=C33),"","【入力エラー】終了予定日は開始予定日以降としてください。")</f>
        <v/>
      </c>
    </row>
    <row r="34" spans="1:71" ht="5.75" customHeight="1">
      <c r="A34" s="508"/>
      <c r="B34" s="514"/>
      <c r="C34" s="510"/>
      <c r="D34" s="516"/>
      <c r="E34" s="512"/>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5"/>
    </row>
    <row r="35" spans="1:71" ht="5.25" customHeight="1"/>
    <row r="36" spans="1:71" ht="16.25" customHeight="1">
      <c r="B36" s="119" t="s">
        <v>364</v>
      </c>
      <c r="BR36" s="139">
        <f>IF(表紙!B55="別紙のとおり（本ファイルの工程表シートを使用）",COUNTIF(BR2:BR34,TRUE),0)</f>
        <v>0</v>
      </c>
    </row>
    <row r="37" spans="1:71" ht="16.25" customHeight="1">
      <c r="B37" s="119" t="s">
        <v>363</v>
      </c>
    </row>
    <row r="38" spans="1:71" ht="16.25" customHeight="1">
      <c r="B38" s="119" t="s">
        <v>361</v>
      </c>
    </row>
    <row r="39" spans="1:71" ht="16.25" customHeight="1">
      <c r="B39" s="119" t="s">
        <v>365</v>
      </c>
    </row>
    <row r="40" spans="1:71" ht="16.25" customHeight="1">
      <c r="B40" s="119" t="s">
        <v>362</v>
      </c>
    </row>
    <row r="41" spans="1:71" ht="16.25" customHeight="1">
      <c r="B41" s="119" t="s">
        <v>370</v>
      </c>
    </row>
  </sheetData>
  <sheetProtection algorithmName="SHA-512" hashValue="Q984NHrHaJs6h9VQkeTnDgqYzYJbXIVdJM4vReyidYbe64+LFARGppakxfdn5/Pd6LCITrzQiWK+HU1tid4Vrg==" saltValue="NDkDmEADot1C6vyggsZw/g==" spinCount="100000" sheet="1" objects="1" scenarios="1"/>
  <mergeCells count="81">
    <mergeCell ref="C33:C34"/>
    <mergeCell ref="D33:D34"/>
    <mergeCell ref="E33:E34"/>
    <mergeCell ref="AY3:BA3"/>
    <mergeCell ref="AU3:AX3"/>
    <mergeCell ref="AL3:AT3"/>
    <mergeCell ref="C3:E3"/>
    <mergeCell ref="F3:S3"/>
    <mergeCell ref="T3:AH3"/>
    <mergeCell ref="C29:C30"/>
    <mergeCell ref="D29:D30"/>
    <mergeCell ref="E29:E30"/>
    <mergeCell ref="C31:C32"/>
    <mergeCell ref="D31:D32"/>
    <mergeCell ref="E31:E32"/>
    <mergeCell ref="C25:C26"/>
    <mergeCell ref="D25:D26"/>
    <mergeCell ref="E25:E26"/>
    <mergeCell ref="C27:C28"/>
    <mergeCell ref="D27:D28"/>
    <mergeCell ref="E27:E28"/>
    <mergeCell ref="C21:C22"/>
    <mergeCell ref="D21:D22"/>
    <mergeCell ref="E21:E22"/>
    <mergeCell ref="C23:C24"/>
    <mergeCell ref="D23:D24"/>
    <mergeCell ref="E23:E24"/>
    <mergeCell ref="C17:C18"/>
    <mergeCell ref="D17:D18"/>
    <mergeCell ref="E17:E18"/>
    <mergeCell ref="C19:C20"/>
    <mergeCell ref="D19:D20"/>
    <mergeCell ref="E19:E20"/>
    <mergeCell ref="B31:B32"/>
    <mergeCell ref="C9:C10"/>
    <mergeCell ref="D9:D10"/>
    <mergeCell ref="E9:E10"/>
    <mergeCell ref="C11:C12"/>
    <mergeCell ref="D11:D12"/>
    <mergeCell ref="E11:E12"/>
    <mergeCell ref="C13:C14"/>
    <mergeCell ref="D13:D14"/>
    <mergeCell ref="E13:E14"/>
    <mergeCell ref="B19:B20"/>
    <mergeCell ref="B21:B22"/>
    <mergeCell ref="B23:B24"/>
    <mergeCell ref="B25:B26"/>
    <mergeCell ref="B27:B28"/>
    <mergeCell ref="B29:B30"/>
    <mergeCell ref="A33:A34"/>
    <mergeCell ref="B33:B34"/>
    <mergeCell ref="B9:B10"/>
    <mergeCell ref="B11:B12"/>
    <mergeCell ref="B13:B14"/>
    <mergeCell ref="B15:B16"/>
    <mergeCell ref="B17:B18"/>
    <mergeCell ref="A29:A30"/>
    <mergeCell ref="A31:A32"/>
    <mergeCell ref="A25:A26"/>
    <mergeCell ref="A27:A28"/>
    <mergeCell ref="A21:A22"/>
    <mergeCell ref="A23:A24"/>
    <mergeCell ref="A17:A18"/>
    <mergeCell ref="A19:A20"/>
    <mergeCell ref="A13:A14"/>
    <mergeCell ref="A15:A16"/>
    <mergeCell ref="A9:A10"/>
    <mergeCell ref="A11:A12"/>
    <mergeCell ref="C5:C6"/>
    <mergeCell ref="E5:E6"/>
    <mergeCell ref="B5:B6"/>
    <mergeCell ref="A5:A6"/>
    <mergeCell ref="D5:D6"/>
    <mergeCell ref="A7:A8"/>
    <mergeCell ref="B7:B8"/>
    <mergeCell ref="C7:C8"/>
    <mergeCell ref="D7:D8"/>
    <mergeCell ref="E7:E8"/>
    <mergeCell ref="C15:C16"/>
    <mergeCell ref="D15:D16"/>
    <mergeCell ref="E15:E16"/>
  </mergeCells>
  <phoneticPr fontId="2"/>
  <conditionalFormatting sqref="C5:C34 E5:E34">
    <cfRule type="notContainsBlanks" dxfId="8" priority="4">
      <formula>LEN(TRIM(C5))&gt;0</formula>
    </cfRule>
    <cfRule type="expression" dxfId="7" priority="5">
      <formula>$B5=""</formula>
    </cfRule>
  </conditionalFormatting>
  <conditionalFormatting sqref="C5:E34">
    <cfRule type="expression" dxfId="6" priority="3">
      <formula>AND($E5&gt;0,$E5-$C5&lt;0)</formula>
    </cfRule>
  </conditionalFormatting>
  <conditionalFormatting sqref="F5:BO5 F7:BO7 F9:BO9 F11:BO11 F13:BO13 F15:BO15 F17:BO17 F19:BO19 F21:BO21 F23:BO23 F25:BO25 F27:BO27 F29:BO29 F31:BO31 F33:BO33">
    <cfRule type="expression" dxfId="5" priority="2">
      <formula>AND( $C5&lt;&gt;"", $E5&lt;&gt;"", $CA5=0, F$1=LOOKUP($C5,$F$1:$BO$1,$F$1:$BO$1) )</formula>
    </cfRule>
    <cfRule type="expression" dxfId="4" priority="310">
      <formula>AND($C5&lt;&gt;"",$E5&lt;&gt;"",F$1&gt;=$C5,F$1&lt;=$E5)</formula>
    </cfRule>
  </conditionalFormatting>
  <dataValidations count="2">
    <dataValidation allowBlank="1" showInputMessage="1" showErrorMessage="1" error="工期内の日付としてください" sqref="D35:D1048576 D1:D2 D4:D5 D7 D9 D11 D13 D15 D17 D19 D21 D23 D25 D27 D29 D31 D33" xr:uid="{4F16148B-F7BA-42F2-9369-64571A06F9C4}"/>
    <dataValidation type="date" allowBlank="1" showInputMessage="1" showErrorMessage="1" error="工期内の日付を入力してください" prompt="【入力方法】_x000a_表示は和暦「R8.7.23」となりますが、入力は「7/23」（当年）又は「27/7/23」（翌年以降）が簡単です。" sqref="C5:C34 E5:E34" xr:uid="{7DB08CBF-6440-4446-BB25-EE967F0FBE60}">
      <formula1>$C$3</formula1>
      <formula2>$T$3</formula2>
    </dataValidation>
  </dataValidations>
  <printOptions horizontalCentered="1" verticalCentered="1"/>
  <pageMargins left="0.70866141732283472" right="0.70866141732283472" top="0.74803149606299213" bottom="0.74803149606299213" header="0.31496062992125984" footer="0.31496062992125984"/>
  <pageSetup paperSize="9" orientation="landscape" r:id="rId1"/>
  <ignoredErrors>
    <ignoredError sqref="Z4 AT4 F4 K4 P4 U4 AE4 AJ4 AO4 AY4 BD4 BI4 BO4" evalError="1"/>
    <ignoredError sqref="C5 E29" unlockedFormula="1"/>
  </ignoredErrors>
  <extLst>
    <ext xmlns:x14="http://schemas.microsoft.com/office/spreadsheetml/2009/9/main" uri="{78C0D931-6437-407d-A8EE-F0AAD7539E65}">
      <x14:conditionalFormattings>
        <x14:conditionalFormatting xmlns:xm="http://schemas.microsoft.com/office/excel/2006/main">
          <x14:cfRule type="expression" priority="1" id="{53A71F39-2B83-40FA-8613-475367BD2E92}">
            <xm:f>表紙!$B$55="別紙のとおり（別途作成した工程表を添付）"</xm:f>
            <x14:dxf>
              <font>
                <strike/>
                <color theme="0" tint="-0.24994659260841701"/>
              </font>
              <fill>
                <patternFill>
                  <bgColor theme="0"/>
                </patternFill>
              </fill>
              <border>
                <vertical/>
                <horizontal/>
              </border>
            </x14:dxf>
          </x14:cfRule>
          <xm:sqref>A3:BO34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prompt="リスト選択に加え、自由入力も可能です" xr:uid="{A93D9757-01A1-4DE7-95BF-9B34AF99D9DB}">
          <x14:formula1>
            <xm:f>プルダウンリスト・更新履歴!$Q$3:$Q$15</xm:f>
          </x14:formula1>
          <xm:sqref>B5:B34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788F-DD03-4DCB-99B6-661C1A305A3D}">
  <dimension ref="A1:AJ15"/>
  <sheetViews>
    <sheetView zoomScaleNormal="100" workbookViewId="0">
      <selection activeCell="A5" sqref="A5:AJ5"/>
    </sheetView>
  </sheetViews>
  <sheetFormatPr defaultColWidth="11.625" defaultRowHeight="17.649999999999999"/>
  <cols>
    <col min="1" max="1" width="2.5" style="1" customWidth="1"/>
    <col min="2" max="2" width="2.6875" style="1" customWidth="1"/>
    <col min="3" max="5" width="3.625" style="1" customWidth="1"/>
    <col min="6" max="6" width="3" style="1" customWidth="1"/>
    <col min="7" max="9" width="3.625" style="1" customWidth="1"/>
    <col min="10" max="12" width="7.625" style="1" customWidth="1"/>
    <col min="13" max="13" width="7" style="1" customWidth="1"/>
    <col min="14" max="14" width="8.0625" style="1" customWidth="1"/>
    <col min="15" max="15" width="19.9375" style="1" customWidth="1"/>
    <col min="16" max="18" width="4.75" style="1" customWidth="1"/>
    <col min="19" max="20" width="7.375" style="1" customWidth="1"/>
    <col min="21" max="26" width="3.4375" style="1" customWidth="1"/>
    <col min="27" max="27" width="5.125" style="1" customWidth="1"/>
    <col min="28" max="28" width="6.75" style="1" customWidth="1"/>
    <col min="29" max="31" width="4.4375" style="1" customWidth="1"/>
    <col min="32" max="32" width="3.125" style="1" customWidth="1"/>
    <col min="33" max="33" width="1.75" style="1" customWidth="1"/>
    <col min="34" max="34" width="3.125" style="1" customWidth="1"/>
    <col min="35" max="35" width="1.8125" style="1" customWidth="1"/>
    <col min="36" max="16384" width="11.625" style="1"/>
  </cols>
  <sheetData>
    <row r="1" spans="1:36">
      <c r="A1" s="1" t="s">
        <v>397</v>
      </c>
    </row>
    <row r="2" spans="1:36" ht="17.649999999999999" customHeight="1">
      <c r="A2" s="533" t="s">
        <v>407</v>
      </c>
      <c r="B2" s="550" t="s">
        <v>375</v>
      </c>
      <c r="C2" s="213" t="s">
        <v>376</v>
      </c>
      <c r="D2" s="214"/>
      <c r="E2" s="215"/>
      <c r="F2" s="524" t="s">
        <v>380</v>
      </c>
      <c r="G2" s="213" t="s">
        <v>480</v>
      </c>
      <c r="H2" s="214"/>
      <c r="I2" s="215"/>
      <c r="J2" s="216" t="s">
        <v>479</v>
      </c>
      <c r="K2" s="124"/>
      <c r="L2" s="125" t="s">
        <v>377</v>
      </c>
      <c r="M2" s="126"/>
      <c r="N2" s="126"/>
      <c r="O2" s="126"/>
      <c r="P2" s="126"/>
      <c r="Q2" s="127"/>
      <c r="R2" s="552" t="s">
        <v>207</v>
      </c>
      <c r="S2" s="125" t="s">
        <v>378</v>
      </c>
      <c r="T2" s="128"/>
      <c r="U2" s="125" t="s">
        <v>108</v>
      </c>
      <c r="V2" s="126"/>
      <c r="W2" s="126"/>
      <c r="X2" s="126"/>
      <c r="Y2" s="126"/>
      <c r="Z2" s="127"/>
      <c r="AA2" s="164" t="s">
        <v>379</v>
      </c>
      <c r="AB2" s="128"/>
      <c r="AC2" s="163" t="s">
        <v>408</v>
      </c>
      <c r="AD2" s="129"/>
      <c r="AE2" s="129"/>
      <c r="AF2" s="162" t="s">
        <v>235</v>
      </c>
      <c r="AG2" s="165"/>
      <c r="AH2" s="162" t="s">
        <v>238</v>
      </c>
      <c r="AI2" s="166"/>
      <c r="AJ2" s="521" t="s">
        <v>321</v>
      </c>
    </row>
    <row r="3" spans="1:36" ht="17.649999999999999" customHeight="1">
      <c r="A3" s="534"/>
      <c r="B3" s="551"/>
      <c r="C3" s="527" t="s">
        <v>45</v>
      </c>
      <c r="D3" s="529" t="s">
        <v>46</v>
      </c>
      <c r="E3" s="531" t="s">
        <v>50</v>
      </c>
      <c r="F3" s="525"/>
      <c r="G3" s="527" t="s">
        <v>45</v>
      </c>
      <c r="H3" s="529" t="s">
        <v>46</v>
      </c>
      <c r="I3" s="531" t="s">
        <v>50</v>
      </c>
      <c r="J3" s="555" t="s">
        <v>51</v>
      </c>
      <c r="K3" s="557" t="s">
        <v>381</v>
      </c>
      <c r="L3" s="536" t="s">
        <v>382</v>
      </c>
      <c r="M3" s="130" t="s">
        <v>383</v>
      </c>
      <c r="N3" s="130"/>
      <c r="O3" s="559" t="s">
        <v>384</v>
      </c>
      <c r="P3" s="130" t="s">
        <v>385</v>
      </c>
      <c r="Q3" s="131"/>
      <c r="R3" s="553"/>
      <c r="S3" s="536" t="s">
        <v>51</v>
      </c>
      <c r="T3" s="542" t="s">
        <v>381</v>
      </c>
      <c r="U3" s="132" t="s">
        <v>340</v>
      </c>
      <c r="V3" s="133"/>
      <c r="W3" s="133"/>
      <c r="X3" s="133" t="s">
        <v>341</v>
      </c>
      <c r="Y3" s="133"/>
      <c r="Z3" s="134"/>
      <c r="AA3" s="135" t="s">
        <v>385</v>
      </c>
      <c r="AB3" s="131"/>
      <c r="AC3" s="544" t="s">
        <v>306</v>
      </c>
      <c r="AD3" s="546" t="s">
        <v>386</v>
      </c>
      <c r="AE3" s="548" t="s">
        <v>309</v>
      </c>
      <c r="AF3" s="536" t="s">
        <v>394</v>
      </c>
      <c r="AG3" s="538"/>
      <c r="AH3" s="536" t="s">
        <v>394</v>
      </c>
      <c r="AI3" s="540"/>
      <c r="AJ3" s="522"/>
    </row>
    <row r="4" spans="1:36" ht="48" customHeight="1">
      <c r="A4" s="535"/>
      <c r="B4" s="543"/>
      <c r="C4" s="528"/>
      <c r="D4" s="530"/>
      <c r="E4" s="532"/>
      <c r="F4" s="526"/>
      <c r="G4" s="528"/>
      <c r="H4" s="530"/>
      <c r="I4" s="532"/>
      <c r="J4" s="556"/>
      <c r="K4" s="558"/>
      <c r="L4" s="537"/>
      <c r="M4" s="136" t="s">
        <v>387</v>
      </c>
      <c r="N4" s="136" t="s">
        <v>388</v>
      </c>
      <c r="O4" s="560"/>
      <c r="P4" s="136" t="s">
        <v>66</v>
      </c>
      <c r="Q4" s="148" t="s">
        <v>389</v>
      </c>
      <c r="R4" s="554"/>
      <c r="S4" s="537"/>
      <c r="T4" s="543"/>
      <c r="U4" s="147" t="s">
        <v>45</v>
      </c>
      <c r="V4" s="136" t="s">
        <v>46</v>
      </c>
      <c r="W4" s="136" t="s">
        <v>50</v>
      </c>
      <c r="X4" s="136" t="s">
        <v>45</v>
      </c>
      <c r="Y4" s="136" t="s">
        <v>46</v>
      </c>
      <c r="Z4" s="137" t="s">
        <v>50</v>
      </c>
      <c r="AA4" s="147" t="s">
        <v>65</v>
      </c>
      <c r="AB4" s="148" t="s">
        <v>390</v>
      </c>
      <c r="AC4" s="545"/>
      <c r="AD4" s="547"/>
      <c r="AE4" s="549"/>
      <c r="AF4" s="537"/>
      <c r="AG4" s="539"/>
      <c r="AH4" s="537"/>
      <c r="AI4" s="541"/>
      <c r="AJ4" s="523"/>
    </row>
    <row r="5" spans="1:36" s="161" customFormat="1" ht="36.4" customHeight="1">
      <c r="A5" s="217"/>
      <c r="B5" s="218" t="s">
        <v>391</v>
      </c>
      <c r="C5" s="219">
        <f>表紙!$AV$5</f>
        <v>0</v>
      </c>
      <c r="D5" s="220">
        <f>表紙!$AY$5</f>
        <v>0</v>
      </c>
      <c r="E5" s="221">
        <f>表紙!$BB$5</f>
        <v>0</v>
      </c>
      <c r="F5" s="222"/>
      <c r="G5" s="219">
        <f>表紙!$AV$5</f>
        <v>0</v>
      </c>
      <c r="H5" s="220">
        <f>表紙!$AY$5</f>
        <v>0</v>
      </c>
      <c r="I5" s="221">
        <f>表紙!$BB$5</f>
        <v>0</v>
      </c>
      <c r="J5" s="223" t="str">
        <f>表紙!AD10</f>
        <v>〈法人の場合〉○○株式会社　代表取締役　岐阜　太郎
〈個人の場合〉岐阜　太郎</v>
      </c>
      <c r="K5" s="218" t="str">
        <f>表紙!AD13</f>
        <v>○○県△▽市●○3-4-5</v>
      </c>
      <c r="L5" s="224" t="str">
        <f>表紙!J21</f>
        <v>○○住宅解体工事</v>
      </c>
      <c r="M5" s="220" t="str">
        <f>表紙!J22</f>
        <v>〈市町村名〉</v>
      </c>
      <c r="N5" s="220" t="str">
        <f>表紙!R22</f>
        <v>○▲2-3-4</v>
      </c>
      <c r="O5" s="220" t="str">
        <f>表紙!D24</f>
        <v>建築物に係る解体工事</v>
      </c>
      <c r="P5" s="225">
        <f>表紙!AI24</f>
        <v>0</v>
      </c>
      <c r="Q5" s="226">
        <f>表紙!AX24</f>
        <v>0</v>
      </c>
      <c r="R5" s="227" t="str">
        <f>_xlfn.TEXTJOIN("、",TRUE,IF(別表1!BH4,"木造",""),IF(別表1!BI4,"鉄骨鉄筋コンクリート造",""),IF(別表1!BJ4,"鉄筋コンクリート造",""),IF(別表1!BH5,"鉄骨造",""),IF(別表1!BI5,"コンクリートブロック造",""),IF(別表1!BJ5,別表1!AT5,""))</f>
        <v/>
      </c>
      <c r="S5" s="219" t="str">
        <f>IF(表紙!$BH$30=TRUE,"自主施工",表紙!$X$33)</f>
        <v>有限会社○×工業　代表取締役　岐阜　次郎</v>
      </c>
      <c r="T5" s="218" t="str">
        <f>IF(表紙!$BH$30=TRUE,"―",表紙!$G$35)</f>
        <v>○○県△▽市●○3-4-5</v>
      </c>
      <c r="U5" s="228">
        <f>表紙!AU55</f>
        <v>0</v>
      </c>
      <c r="V5" s="225">
        <f>表紙!AX55</f>
        <v>0</v>
      </c>
      <c r="W5" s="225">
        <f>表紙!BA55</f>
        <v>0</v>
      </c>
      <c r="X5" s="225">
        <f>表紙!AU56</f>
        <v>0</v>
      </c>
      <c r="Y5" s="225">
        <f>表紙!AX56</f>
        <v>0</v>
      </c>
      <c r="Z5" s="229">
        <f>表紙!BA56</f>
        <v>0</v>
      </c>
      <c r="AA5" s="219">
        <f>表紙!W24</f>
        <v>0</v>
      </c>
      <c r="AB5" s="226" t="s">
        <v>481</v>
      </c>
      <c r="AC5" s="243">
        <f>別表1!AI55</f>
        <v>0</v>
      </c>
      <c r="AD5" s="244">
        <f>別表1!AI57</f>
        <v>0</v>
      </c>
      <c r="AE5" s="245">
        <f>別表1!AI59</f>
        <v>0</v>
      </c>
      <c r="AF5" s="219" t="str">
        <f>IF(別表1!BH22=TRUE,"有","無")</f>
        <v>無</v>
      </c>
      <c r="AG5" s="218"/>
      <c r="AH5" s="219" t="str">
        <f>IF(別表1!BH28=TRUE,"有","無")</f>
        <v>無</v>
      </c>
      <c r="AI5" s="221"/>
      <c r="AJ5" s="230" t="str">
        <f>IF(表紙!$BH$3=2,表紙!$R$61&amp;":"&amp;表紙!$AC$61&amp;表紙!$AD$61&amp;表紙!$AF$61&amp;表紙!$AG$61&amp;表紙!$AI$61&amp;表紙!$AJ$61&amp;表紙!$AL$61&amp;"、"&amp;表紙!$R$62&amp;"："&amp;表紙!$W$62,"")</f>
        <v/>
      </c>
    </row>
    <row r="6" spans="1:36" s="161" customFormat="1" ht="36.4" customHeight="1">
      <c r="A6" s="217"/>
      <c r="B6" s="218" t="s">
        <v>391</v>
      </c>
      <c r="C6" s="219">
        <f>表紙!$AV$5</f>
        <v>0</v>
      </c>
      <c r="D6" s="220">
        <f>表紙!$AY$5</f>
        <v>0</v>
      </c>
      <c r="E6" s="221">
        <f>表紙!$BB$5</f>
        <v>0</v>
      </c>
      <c r="F6" s="217"/>
      <c r="G6" s="219">
        <f>表紙!$AV$5</f>
        <v>0</v>
      </c>
      <c r="H6" s="220">
        <f>表紙!$AY$5</f>
        <v>0</v>
      </c>
      <c r="I6" s="221">
        <f>表紙!$BB$5</f>
        <v>0</v>
      </c>
      <c r="J6" s="223" t="str">
        <f>表紙!AD10</f>
        <v>〈法人の場合〉○○株式会社　代表取締役　岐阜　太郎
〈個人の場合〉岐阜　太郎</v>
      </c>
      <c r="K6" s="218" t="str">
        <f>表紙!AD13</f>
        <v>○○県△▽市●○3-4-5</v>
      </c>
      <c r="L6" s="219" t="str">
        <f>表紙!J21</f>
        <v>○○住宅解体工事</v>
      </c>
      <c r="M6" s="220" t="str">
        <f>表紙!J22</f>
        <v>〈市町村名〉</v>
      </c>
      <c r="N6" s="220" t="str">
        <f>表紙!R22</f>
        <v>○▲2-3-4</v>
      </c>
      <c r="O6" s="220" t="str">
        <f>表紙!D25</f>
        <v>建築物に係る新築又は増築の工事</v>
      </c>
      <c r="P6" s="225">
        <f>表紙!AI25</f>
        <v>0</v>
      </c>
      <c r="Q6" s="226">
        <f>表紙!AX25</f>
        <v>0</v>
      </c>
      <c r="R6" s="227" t="s">
        <v>392</v>
      </c>
      <c r="S6" s="219" t="str">
        <f>IF(表紙!$BH$30=TRUE,"自主施工",表紙!$X$33)</f>
        <v>有限会社○×工業　代表取締役　岐阜　次郎</v>
      </c>
      <c r="T6" s="218" t="str">
        <f>IF(表紙!$BH$30=TRUE,"―",表紙!$G$35)</f>
        <v>○○県△▽市●○3-4-5</v>
      </c>
      <c r="U6" s="228">
        <f>表紙!AU55</f>
        <v>0</v>
      </c>
      <c r="V6" s="225">
        <f>表紙!AX55</f>
        <v>0</v>
      </c>
      <c r="W6" s="225">
        <f>表紙!BA55</f>
        <v>0</v>
      </c>
      <c r="X6" s="225">
        <f>表紙!AU56</f>
        <v>0</v>
      </c>
      <c r="Y6" s="225">
        <f>表紙!AX56</f>
        <v>0</v>
      </c>
      <c r="Z6" s="229">
        <f>表紙!BA56</f>
        <v>0</v>
      </c>
      <c r="AA6" s="219">
        <f>表紙!W25</f>
        <v>0</v>
      </c>
      <c r="AB6" s="226" t="s">
        <v>392</v>
      </c>
      <c r="AC6" s="243">
        <f>別表2!$AI$47</f>
        <v>0</v>
      </c>
      <c r="AD6" s="244">
        <f>別表2!$AI$49</f>
        <v>0</v>
      </c>
      <c r="AE6" s="245">
        <f>別表2!$AI$51</f>
        <v>0</v>
      </c>
      <c r="AF6" s="219" t="s">
        <v>392</v>
      </c>
      <c r="AG6" s="218"/>
      <c r="AH6" s="219" t="s">
        <v>392</v>
      </c>
      <c r="AI6" s="221"/>
      <c r="AJ6" s="230" t="str">
        <f>IF(表紙!$BH$3=2,表紙!$R$61&amp;":"&amp;表紙!$AC$61&amp;表紙!$AD$61&amp;表紙!$AF$61&amp;表紙!$AG$61&amp;表紙!$AI$61&amp;表紙!$AJ$61&amp;表紙!$AL$61&amp;"、"&amp;表紙!$R$62&amp;"："&amp;表紙!$W$62,"")</f>
        <v/>
      </c>
    </row>
    <row r="7" spans="1:36" s="161" customFormat="1" ht="36.4" customHeight="1">
      <c r="A7" s="217"/>
      <c r="B7" s="218" t="s">
        <v>391</v>
      </c>
      <c r="C7" s="219">
        <f>表紙!$AV$5</f>
        <v>0</v>
      </c>
      <c r="D7" s="220">
        <f>表紙!$AY$5</f>
        <v>0</v>
      </c>
      <c r="E7" s="221">
        <f>表紙!$BB$5</f>
        <v>0</v>
      </c>
      <c r="F7" s="217"/>
      <c r="G7" s="219">
        <f>表紙!$AV$5</f>
        <v>0</v>
      </c>
      <c r="H7" s="220">
        <f>表紙!$AY$5</f>
        <v>0</v>
      </c>
      <c r="I7" s="221">
        <f>表紙!$BB$5</f>
        <v>0</v>
      </c>
      <c r="J7" s="223" t="str">
        <f>表紙!AD10</f>
        <v>〈法人の場合〉○○株式会社　代表取締役　岐阜　太郎
〈個人の場合〉岐阜　太郎</v>
      </c>
      <c r="K7" s="218" t="str">
        <f>表紙!AD13</f>
        <v>○○県△▽市●○3-4-5</v>
      </c>
      <c r="L7" s="219" t="str">
        <f>表紙!J21</f>
        <v>○○住宅解体工事</v>
      </c>
      <c r="M7" s="220" t="str">
        <f>表紙!J22</f>
        <v>〈市町村名〉</v>
      </c>
      <c r="N7" s="220" t="str">
        <f>表紙!R22</f>
        <v>○▲2-3-4</v>
      </c>
      <c r="O7" s="220" t="str">
        <f>表紙!D26</f>
        <v>建築物に係る新築工事等であって新築又は増築の工事に該当しないもの　</v>
      </c>
      <c r="P7" s="225">
        <f>表紙!AI27</f>
        <v>0</v>
      </c>
      <c r="Q7" s="226" t="s">
        <v>393</v>
      </c>
      <c r="R7" s="227" t="s">
        <v>392</v>
      </c>
      <c r="S7" s="219" t="str">
        <f>IF(表紙!$BH$30=TRUE,"自主施工",表紙!$X$33)</f>
        <v>有限会社○×工業　代表取締役　岐阜　次郎</v>
      </c>
      <c r="T7" s="218" t="str">
        <f>IF(表紙!$BH$30=TRUE,"―",表紙!$G$35)</f>
        <v>○○県△▽市●○3-4-5</v>
      </c>
      <c r="U7" s="228">
        <f>表紙!AU55</f>
        <v>0</v>
      </c>
      <c r="V7" s="225">
        <f>表紙!AX55</f>
        <v>0</v>
      </c>
      <c r="W7" s="225">
        <f>表紙!BA55</f>
        <v>0</v>
      </c>
      <c r="X7" s="225">
        <f>表紙!AU56</f>
        <v>0</v>
      </c>
      <c r="Y7" s="225">
        <f>表紙!AX56</f>
        <v>0</v>
      </c>
      <c r="Z7" s="229">
        <f>表紙!BA56</f>
        <v>0</v>
      </c>
      <c r="AA7" s="219">
        <f>表紙!W27</f>
        <v>0</v>
      </c>
      <c r="AB7" s="226">
        <f>表紙!AR27</f>
        <v>0</v>
      </c>
      <c r="AC7" s="243">
        <f>別表2!$AI$47</f>
        <v>0</v>
      </c>
      <c r="AD7" s="244">
        <f>別表2!$AI$49</f>
        <v>0</v>
      </c>
      <c r="AE7" s="245">
        <f>別表2!$AI$51</f>
        <v>0</v>
      </c>
      <c r="AF7" s="219" t="str">
        <f>IF(別表2!BH22=TRUE,"有","無")</f>
        <v>無</v>
      </c>
      <c r="AG7" s="218"/>
      <c r="AH7" s="219" t="str">
        <f>IF(別表2!BH28=TRUE,"有","無")</f>
        <v>無</v>
      </c>
      <c r="AI7" s="221"/>
      <c r="AJ7" s="230" t="str">
        <f>IF(表紙!$BH$3=2,表紙!$R$61&amp;":"&amp;表紙!$AC$61&amp;表紙!$AD$61&amp;表紙!$AF$61&amp;表紙!$AG$61&amp;表紙!$AI$61&amp;表紙!$AJ$61&amp;表紙!$AL$61&amp;"、"&amp;表紙!$R$62&amp;"："&amp;表紙!$W$62,"")</f>
        <v/>
      </c>
    </row>
    <row r="8" spans="1:36" s="161" customFormat="1" ht="36.4" customHeight="1">
      <c r="A8" s="231"/>
      <c r="B8" s="232" t="s">
        <v>391</v>
      </c>
      <c r="C8" s="233">
        <f>表紙!$AV$5</f>
        <v>0</v>
      </c>
      <c r="D8" s="234">
        <f>表紙!$AY$5</f>
        <v>0</v>
      </c>
      <c r="E8" s="235">
        <f>表紙!$BB$5</f>
        <v>0</v>
      </c>
      <c r="F8" s="231"/>
      <c r="G8" s="233">
        <f>表紙!$AV$5</f>
        <v>0</v>
      </c>
      <c r="H8" s="234">
        <f>表紙!$AY$5</f>
        <v>0</v>
      </c>
      <c r="I8" s="235">
        <f>表紙!$BB$5</f>
        <v>0</v>
      </c>
      <c r="J8" s="236" t="str">
        <f>表紙!AD10</f>
        <v>〈法人の場合〉○○株式会社　代表取締役　岐阜　太郎
〈個人の場合〉岐阜　太郎</v>
      </c>
      <c r="K8" s="232" t="str">
        <f>表紙!AD13</f>
        <v>○○県△▽市●○3-4-5</v>
      </c>
      <c r="L8" s="233" t="str">
        <f>表紙!J21</f>
        <v>○○住宅解体工事</v>
      </c>
      <c r="M8" s="234" t="str">
        <f>表紙!J22</f>
        <v>〈市町村名〉</v>
      </c>
      <c r="N8" s="234" t="str">
        <f>表紙!R22</f>
        <v>○▲2-3-4</v>
      </c>
      <c r="O8" s="234" t="str">
        <f>表紙!D28</f>
        <v>建築物以外のものに係る解体工事又は新築工事等</v>
      </c>
      <c r="P8" s="237" t="s">
        <v>392</v>
      </c>
      <c r="Q8" s="238" t="s">
        <v>392</v>
      </c>
      <c r="R8" s="239" t="s">
        <v>392</v>
      </c>
      <c r="S8" s="233" t="str">
        <f>IF(表紙!$BH$30=TRUE,"自主施工",表紙!$X$33)</f>
        <v>有限会社○×工業　代表取締役　岐阜　次郎</v>
      </c>
      <c r="T8" s="232" t="str">
        <f>IF(表紙!$BH$30=TRUE,"―",表紙!$G$35)</f>
        <v>○○県△▽市●○3-4-5</v>
      </c>
      <c r="U8" s="240">
        <f>表紙!AU55</f>
        <v>0</v>
      </c>
      <c r="V8" s="237">
        <f>表紙!AX55</f>
        <v>0</v>
      </c>
      <c r="W8" s="237">
        <f>表紙!BA55</f>
        <v>0</v>
      </c>
      <c r="X8" s="237">
        <f>表紙!AU56</f>
        <v>0</v>
      </c>
      <c r="Y8" s="237">
        <f>表紙!AX56</f>
        <v>0</v>
      </c>
      <c r="Z8" s="241">
        <f>表紙!BA56</f>
        <v>0</v>
      </c>
      <c r="AA8" s="233" t="s">
        <v>392</v>
      </c>
      <c r="AB8" s="238">
        <f>表紙!AR28</f>
        <v>0</v>
      </c>
      <c r="AC8" s="246">
        <f>別表3!AI55</f>
        <v>0</v>
      </c>
      <c r="AD8" s="247">
        <f>別表3!AI57</f>
        <v>0</v>
      </c>
      <c r="AE8" s="248">
        <f>別表3!AI59</f>
        <v>0</v>
      </c>
      <c r="AF8" s="233" t="str">
        <f>IF(別表3!BH27=TRUE,"有","無")</f>
        <v>無</v>
      </c>
      <c r="AG8" s="232"/>
      <c r="AH8" s="233" t="s">
        <v>392</v>
      </c>
      <c r="AI8" s="235"/>
      <c r="AJ8" s="242" t="str">
        <f>IF(表紙!$BH$3=2,表紙!$R$61&amp;":"&amp;表紙!$AC$61&amp;表紙!$AD$61&amp;表紙!$AF$61&amp;表紙!$AG$61&amp;表紙!$AI$61&amp;表紙!$AJ$61&amp;表紙!$AL$61&amp;"、"&amp;表紙!$R$62&amp;"："&amp;表紙!$W$62,"")</f>
        <v/>
      </c>
    </row>
    <row r="10" spans="1:36">
      <c r="A10" t="s">
        <v>399</v>
      </c>
    </row>
    <row r="11" spans="1:36">
      <c r="A11" t="s">
        <v>398</v>
      </c>
    </row>
    <row r="12" spans="1:36">
      <c r="A12" t="s">
        <v>400</v>
      </c>
    </row>
    <row r="13" spans="1:36">
      <c r="A13" t="s">
        <v>401</v>
      </c>
    </row>
    <row r="14" spans="1:36">
      <c r="A14" t="s">
        <v>395</v>
      </c>
    </row>
    <row r="15" spans="1:36">
      <c r="A15" t="s">
        <v>396</v>
      </c>
    </row>
  </sheetData>
  <sheetProtection algorithmName="SHA-512" hashValue="l9mg1767Xi36AjepJTZoc0z+v5HH8vRay2qMbm4Sehv1gKg/TB9bVFQI5G1SRF/7OAithCZ4XTkQV2S4PwBqtg==" saltValue="TWKahWSdMbiyLbkFleMbDQ==" spinCount="100000" sheet="1" objects="1" scenarios="1"/>
  <mergeCells count="24">
    <mergeCell ref="A2:A4"/>
    <mergeCell ref="AF3:AF4"/>
    <mergeCell ref="AG3:AG4"/>
    <mergeCell ref="AH3:AH4"/>
    <mergeCell ref="AI3:AI4"/>
    <mergeCell ref="S3:S4"/>
    <mergeCell ref="T3:T4"/>
    <mergeCell ref="AC3:AC4"/>
    <mergeCell ref="AD3:AD4"/>
    <mergeCell ref="AE3:AE4"/>
    <mergeCell ref="B2:B4"/>
    <mergeCell ref="R2:R4"/>
    <mergeCell ref="J3:J4"/>
    <mergeCell ref="K3:K4"/>
    <mergeCell ref="L3:L4"/>
    <mergeCell ref="O3:O4"/>
    <mergeCell ref="AJ2:AJ4"/>
    <mergeCell ref="F2:F4"/>
    <mergeCell ref="C3:C4"/>
    <mergeCell ref="D3:D4"/>
    <mergeCell ref="E3:E4"/>
    <mergeCell ref="G3:G4"/>
    <mergeCell ref="H3:H4"/>
    <mergeCell ref="I3:I4"/>
  </mergeCells>
  <phoneticPr fontId="2"/>
  <pageMargins left="0.7" right="0.7" top="0.75" bottom="0.75" header="0.3" footer="0.3"/>
  <ignoredErrors>
    <ignoredError sqref="J7:R7 J5:K5 P5:Q5 J8:R8 AG8 AI8:AJ8 AC8:AF8 F8 F5 F6:F7 G6:I8 M5:N5 U5:AA5 AC5:AJ5 U6:AJ7 U8:AB8 J6:N6 P6:R6 H5:I5" unlockedFormula="1"/>
  </ignoredErrors>
  <extLst>
    <ext xmlns:x14="http://schemas.microsoft.com/office/spreadsheetml/2009/9/main" uri="{78C0D931-6437-407d-A8EE-F0AAD7539E65}">
      <x14:conditionalFormattings>
        <x14:conditionalFormatting xmlns:xm="http://schemas.microsoft.com/office/excel/2006/main">
          <x14:cfRule type="expression" priority="6" id="{7508B394-6DF9-4D60-97BD-D066817AAA51}">
            <xm:f>表紙!$BH$24&lt;&gt;TRUE</xm:f>
            <x14:dxf>
              <font>
                <color theme="0"/>
              </font>
            </x14:dxf>
          </x14:cfRule>
          <xm:sqref>A5:AJ5</xm:sqref>
        </x14:conditionalFormatting>
        <x14:conditionalFormatting xmlns:xm="http://schemas.microsoft.com/office/excel/2006/main">
          <x14:cfRule type="expression" priority="5" id="{EC224CD2-5AC5-4618-9FC2-2E43244EF7AE}">
            <xm:f>表紙!$BH$25&lt;&gt;TRUE</xm:f>
            <x14:dxf>
              <font>
                <color theme="0"/>
              </font>
            </x14:dxf>
          </x14:cfRule>
          <xm:sqref>A6:AJ6</xm:sqref>
        </x14:conditionalFormatting>
        <x14:conditionalFormatting xmlns:xm="http://schemas.microsoft.com/office/excel/2006/main">
          <x14:cfRule type="expression" priority="4" id="{15A18DF4-F8C9-41BE-A92A-74F9E27255DA}">
            <xm:f>表紙!$BH$26&lt;&gt;TRUE</xm:f>
            <x14:dxf>
              <font>
                <color theme="0"/>
              </font>
            </x14:dxf>
          </x14:cfRule>
          <xm:sqref>A7:AJ7</xm:sqref>
        </x14:conditionalFormatting>
        <x14:conditionalFormatting xmlns:xm="http://schemas.microsoft.com/office/excel/2006/main">
          <x14:cfRule type="expression" priority="3" id="{60499230-4CB0-49BC-9769-F26CDBF83F66}">
            <xm:f>表紙!$BH$28&lt;&gt;TRUE</xm:f>
            <x14:dxf>
              <font>
                <color theme="0"/>
              </font>
            </x14:dxf>
          </x14:cfRule>
          <xm:sqref>A8:AJ8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91A7-1FE0-4BC6-B5BB-6F774881BCB7}">
  <dimension ref="A1:U52"/>
  <sheetViews>
    <sheetView zoomScale="85" zoomScaleNormal="85" workbookViewId="0">
      <selection activeCell="S4" sqref="S4"/>
    </sheetView>
  </sheetViews>
  <sheetFormatPr defaultRowHeight="17.649999999999999"/>
  <cols>
    <col min="1" max="1" width="9.1875" style="250" customWidth="1"/>
    <col min="2" max="2" width="8.5" style="250" bestFit="1" customWidth="1"/>
    <col min="3" max="3" width="4" style="250" bestFit="1" customWidth="1"/>
    <col min="4" max="10" width="5" style="250" customWidth="1"/>
    <col min="11" max="11" width="11.625" style="251" bestFit="1" customWidth="1"/>
    <col min="12" max="12" width="7.125" style="251" customWidth="1"/>
    <col min="13" max="13" width="2.875" style="251" customWidth="1"/>
    <col min="14" max="14" width="2.5" style="251" bestFit="1" customWidth="1"/>
    <col min="15" max="15" width="10.5625" style="251" customWidth="1"/>
    <col min="16" max="16" width="18.5" style="251" customWidth="1"/>
    <col min="17" max="17" width="15.5625" style="250" bestFit="1" customWidth="1"/>
    <col min="18" max="19" width="9" style="250"/>
    <col min="20" max="20" width="17.0625" style="250" bestFit="1" customWidth="1"/>
    <col min="21" max="16384" width="9" style="250"/>
  </cols>
  <sheetData>
    <row r="1" spans="1:21">
      <c r="A1" s="249" t="s">
        <v>43</v>
      </c>
      <c r="S1" s="250" t="s">
        <v>436</v>
      </c>
    </row>
    <row r="2" spans="1:21" s="252" customFormat="1" ht="29.65" customHeight="1">
      <c r="A2" s="252" t="s">
        <v>371</v>
      </c>
      <c r="B2" s="252" t="s">
        <v>48</v>
      </c>
      <c r="C2" s="253" t="s">
        <v>47</v>
      </c>
      <c r="D2" s="252" t="s">
        <v>45</v>
      </c>
      <c r="E2" s="252" t="s">
        <v>46</v>
      </c>
      <c r="F2" s="252" t="s">
        <v>199</v>
      </c>
      <c r="G2" s="252" t="s">
        <v>200</v>
      </c>
      <c r="H2" s="252" t="s">
        <v>201</v>
      </c>
      <c r="I2" s="252" t="s">
        <v>202</v>
      </c>
      <c r="J2" s="252" t="s">
        <v>406</v>
      </c>
      <c r="K2" s="253" t="s">
        <v>44</v>
      </c>
      <c r="L2" s="253" t="s">
        <v>109</v>
      </c>
      <c r="M2" s="253" t="s">
        <v>189</v>
      </c>
      <c r="N2" s="253" t="s">
        <v>192</v>
      </c>
      <c r="O2" s="253" t="s">
        <v>159</v>
      </c>
      <c r="P2" s="253" t="s">
        <v>108</v>
      </c>
      <c r="Q2" s="252" t="s">
        <v>360</v>
      </c>
      <c r="S2" s="252" t="s">
        <v>437</v>
      </c>
      <c r="T2" s="252" t="s">
        <v>440</v>
      </c>
      <c r="U2" s="252" t="s">
        <v>438</v>
      </c>
    </row>
    <row r="3" spans="1:21" s="254" customFormat="1" ht="15">
      <c r="A3" s="254" t="s">
        <v>372</v>
      </c>
      <c r="B3" s="255" t="s">
        <v>3</v>
      </c>
      <c r="C3" s="254" t="s">
        <v>4</v>
      </c>
      <c r="D3" s="254">
        <v>8</v>
      </c>
      <c r="E3" s="254">
        <v>1</v>
      </c>
      <c r="F3" s="254">
        <v>1</v>
      </c>
      <c r="G3" s="254">
        <v>1</v>
      </c>
      <c r="H3" s="254">
        <v>1</v>
      </c>
      <c r="I3" s="254">
        <v>1</v>
      </c>
      <c r="J3" s="254">
        <v>1</v>
      </c>
      <c r="K3" s="256" t="s">
        <v>5</v>
      </c>
      <c r="L3" s="257" t="s">
        <v>110</v>
      </c>
      <c r="M3" s="257" t="s">
        <v>190</v>
      </c>
      <c r="N3" s="257" t="str">
        <f>IF(表紙!$AV$5-5=-5,"",表紙!$AV$5-5)</f>
        <v/>
      </c>
      <c r="O3" s="257" t="s">
        <v>487</v>
      </c>
      <c r="P3" s="257" t="s">
        <v>368</v>
      </c>
      <c r="Q3" s="254" t="s">
        <v>342</v>
      </c>
      <c r="S3" s="258">
        <v>46283</v>
      </c>
      <c r="T3" s="254" t="s">
        <v>441</v>
      </c>
      <c r="U3" s="254" t="s">
        <v>439</v>
      </c>
    </row>
    <row r="4" spans="1:21" s="254" customFormat="1" ht="15">
      <c r="A4" s="254" t="s">
        <v>373</v>
      </c>
      <c r="B4" s="255"/>
      <c r="D4" s="254">
        <v>9</v>
      </c>
      <c r="E4" s="254">
        <v>2</v>
      </c>
      <c r="F4" s="254">
        <v>2</v>
      </c>
      <c r="G4" s="254">
        <v>2</v>
      </c>
      <c r="H4" s="254">
        <v>2</v>
      </c>
      <c r="I4" s="254">
        <v>2</v>
      </c>
      <c r="J4" s="254">
        <v>2</v>
      </c>
      <c r="K4" s="256" t="s">
        <v>6</v>
      </c>
      <c r="L4" s="256" t="s">
        <v>149</v>
      </c>
      <c r="M4" s="256" t="s">
        <v>191</v>
      </c>
      <c r="N4" s="256" t="str">
        <f>IF(表紙!$AV$5-5=-5,"",N3+1)</f>
        <v/>
      </c>
      <c r="O4" s="256" t="s">
        <v>488</v>
      </c>
      <c r="P4" s="256" t="s">
        <v>369</v>
      </c>
      <c r="Q4" s="254" t="s">
        <v>345</v>
      </c>
      <c r="S4" s="258">
        <v>46300</v>
      </c>
      <c r="T4" s="254" t="s">
        <v>441</v>
      </c>
      <c r="U4" s="254" t="s">
        <v>493</v>
      </c>
    </row>
    <row r="5" spans="1:21" s="254" customFormat="1" ht="18.75" customHeight="1">
      <c r="A5" s="254" t="s">
        <v>374</v>
      </c>
      <c r="B5" s="255"/>
      <c r="D5" s="254">
        <v>10</v>
      </c>
      <c r="E5" s="254">
        <v>3</v>
      </c>
      <c r="F5" s="254">
        <v>3</v>
      </c>
      <c r="G5" s="254">
        <v>3</v>
      </c>
      <c r="H5" s="254">
        <v>3</v>
      </c>
      <c r="I5" s="254">
        <v>3</v>
      </c>
      <c r="J5" s="254">
        <v>3</v>
      </c>
      <c r="K5" s="256" t="s">
        <v>7</v>
      </c>
      <c r="L5" s="256" t="s">
        <v>153</v>
      </c>
      <c r="M5" s="256"/>
      <c r="N5" s="256" t="str">
        <f>IF(表紙!$AV$5-5=-5,"",N4+1)</f>
        <v/>
      </c>
      <c r="O5" s="256" t="s">
        <v>489</v>
      </c>
      <c r="P5" s="256"/>
      <c r="Q5" s="254" t="s">
        <v>346</v>
      </c>
    </row>
    <row r="6" spans="1:21" s="254" customFormat="1" ht="18.75" customHeight="1">
      <c r="B6" s="255"/>
      <c r="D6" s="254">
        <v>11</v>
      </c>
      <c r="E6" s="254">
        <v>4</v>
      </c>
      <c r="F6" s="254">
        <v>4</v>
      </c>
      <c r="G6" s="254">
        <v>4</v>
      </c>
      <c r="H6" s="254">
        <v>4</v>
      </c>
      <c r="I6" s="254">
        <v>4</v>
      </c>
      <c r="J6" s="254">
        <v>4</v>
      </c>
      <c r="K6" s="256" t="s">
        <v>8</v>
      </c>
      <c r="L6" s="256" t="s">
        <v>155</v>
      </c>
      <c r="M6" s="256"/>
      <c r="N6" s="256" t="str">
        <f>IF(表紙!$AV$5-5=-5,"",N5+1)</f>
        <v/>
      </c>
      <c r="O6" s="256" t="s">
        <v>165</v>
      </c>
      <c r="P6" s="256"/>
      <c r="Q6" s="254" t="s">
        <v>347</v>
      </c>
    </row>
    <row r="7" spans="1:21" s="254" customFormat="1" ht="18.75" customHeight="1">
      <c r="D7" s="254">
        <v>12</v>
      </c>
      <c r="E7" s="254">
        <v>5</v>
      </c>
      <c r="F7" s="254">
        <v>5</v>
      </c>
      <c r="G7" s="254">
        <v>5</v>
      </c>
      <c r="H7" s="254">
        <v>5</v>
      </c>
      <c r="I7" s="254">
        <v>5</v>
      </c>
      <c r="J7" s="254">
        <v>5</v>
      </c>
      <c r="K7" s="256" t="s">
        <v>9</v>
      </c>
      <c r="L7" s="256" t="s">
        <v>151</v>
      </c>
      <c r="M7" s="256"/>
      <c r="N7" s="256" t="str">
        <f>IF(表紙!$AV$5-5=-5,"",N6+1)</f>
        <v/>
      </c>
      <c r="O7" s="256" t="s">
        <v>166</v>
      </c>
      <c r="P7" s="256"/>
      <c r="Q7" s="254" t="s">
        <v>348</v>
      </c>
    </row>
    <row r="8" spans="1:21" s="254" customFormat="1" ht="18.75" customHeight="1">
      <c r="D8" s="254">
        <v>13</v>
      </c>
      <c r="E8" s="254">
        <v>6</v>
      </c>
      <c r="F8" s="254">
        <v>6</v>
      </c>
      <c r="G8" s="254">
        <v>6</v>
      </c>
      <c r="H8" s="254">
        <v>6</v>
      </c>
      <c r="I8" s="254">
        <v>6</v>
      </c>
      <c r="J8" s="254">
        <v>6</v>
      </c>
      <c r="K8" s="256" t="s">
        <v>10</v>
      </c>
      <c r="L8" s="256" t="s">
        <v>111</v>
      </c>
      <c r="M8" s="256"/>
      <c r="N8" s="256" t="str">
        <f>IF(表紙!$AV$5-5=-5,"",N7+1)</f>
        <v/>
      </c>
      <c r="O8" s="256" t="s">
        <v>194</v>
      </c>
      <c r="P8" s="256"/>
      <c r="Q8" s="254" t="s">
        <v>349</v>
      </c>
    </row>
    <row r="9" spans="1:21" s="254" customFormat="1" ht="15">
      <c r="D9" s="254">
        <v>14</v>
      </c>
      <c r="E9" s="254">
        <v>7</v>
      </c>
      <c r="F9" s="254">
        <v>7</v>
      </c>
      <c r="G9" s="254">
        <v>7</v>
      </c>
      <c r="H9" s="254">
        <v>7</v>
      </c>
      <c r="I9" s="254">
        <v>7</v>
      </c>
      <c r="J9" s="254">
        <v>7</v>
      </c>
      <c r="K9" s="256" t="s">
        <v>11</v>
      </c>
      <c r="L9" s="256" t="s">
        <v>113</v>
      </c>
      <c r="M9" s="256"/>
      <c r="N9" s="256"/>
      <c r="O9" s="256" t="s">
        <v>167</v>
      </c>
      <c r="P9" s="256"/>
      <c r="Q9" s="254" t="s">
        <v>350</v>
      </c>
    </row>
    <row r="10" spans="1:21" s="254" customFormat="1" ht="15">
      <c r="D10" s="254">
        <v>15</v>
      </c>
      <c r="E10" s="254">
        <v>8</v>
      </c>
      <c r="F10" s="254">
        <v>8</v>
      </c>
      <c r="G10" s="254">
        <v>8</v>
      </c>
      <c r="H10" s="254">
        <v>8</v>
      </c>
      <c r="I10" s="254">
        <v>8</v>
      </c>
      <c r="J10" s="254">
        <v>8</v>
      </c>
      <c r="K10" s="256" t="s">
        <v>12</v>
      </c>
      <c r="L10" s="256" t="s">
        <v>115</v>
      </c>
      <c r="M10" s="256"/>
      <c r="N10" s="256"/>
      <c r="O10" s="256" t="s">
        <v>168</v>
      </c>
      <c r="P10" s="256"/>
      <c r="Q10" s="254" t="s">
        <v>351</v>
      </c>
    </row>
    <row r="11" spans="1:21" s="254" customFormat="1" ht="18.75" customHeight="1">
      <c r="D11" s="254">
        <v>16</v>
      </c>
      <c r="E11" s="254">
        <v>9</v>
      </c>
      <c r="F11" s="254">
        <v>9</v>
      </c>
      <c r="G11" s="254">
        <v>9</v>
      </c>
      <c r="H11" s="254">
        <v>9</v>
      </c>
      <c r="I11" s="254">
        <v>9</v>
      </c>
      <c r="J11" s="254">
        <v>9</v>
      </c>
      <c r="K11" s="256" t="s">
        <v>13</v>
      </c>
      <c r="L11" s="256" t="s">
        <v>117</v>
      </c>
      <c r="M11" s="256"/>
      <c r="N11" s="256"/>
      <c r="O11" s="256" t="s">
        <v>169</v>
      </c>
      <c r="P11" s="256"/>
      <c r="Q11" s="254" t="s">
        <v>352</v>
      </c>
    </row>
    <row r="12" spans="1:21" s="254" customFormat="1" ht="18.75" customHeight="1">
      <c r="D12" s="254">
        <v>17</v>
      </c>
      <c r="E12" s="254">
        <v>10</v>
      </c>
      <c r="F12" s="254">
        <v>10</v>
      </c>
      <c r="G12" s="254">
        <v>10</v>
      </c>
      <c r="H12" s="254">
        <v>10</v>
      </c>
      <c r="I12" s="254">
        <v>10</v>
      </c>
      <c r="J12" s="254">
        <v>10</v>
      </c>
      <c r="K12" s="256" t="s">
        <v>14</v>
      </c>
      <c r="L12" s="256" t="s">
        <v>119</v>
      </c>
      <c r="M12" s="256"/>
      <c r="N12" s="256"/>
      <c r="O12" s="256" t="s">
        <v>170</v>
      </c>
      <c r="P12" s="256"/>
      <c r="Q12" s="254" t="s">
        <v>353</v>
      </c>
    </row>
    <row r="13" spans="1:21" s="254" customFormat="1" ht="18.75" customHeight="1">
      <c r="D13" s="254">
        <v>18</v>
      </c>
      <c r="E13" s="254">
        <v>11</v>
      </c>
      <c r="F13" s="254">
        <v>11</v>
      </c>
      <c r="G13" s="254">
        <v>11</v>
      </c>
      <c r="H13" s="254">
        <v>11</v>
      </c>
      <c r="I13" s="254">
        <v>11</v>
      </c>
      <c r="J13" s="254">
        <v>11</v>
      </c>
      <c r="K13" s="256" t="s">
        <v>15</v>
      </c>
      <c r="L13" s="256" t="s">
        <v>121</v>
      </c>
      <c r="M13" s="256"/>
      <c r="N13" s="256"/>
      <c r="O13" s="256" t="s">
        <v>171</v>
      </c>
      <c r="P13" s="256"/>
      <c r="Q13" s="254" t="s">
        <v>354</v>
      </c>
    </row>
    <row r="14" spans="1:21" s="254" customFormat="1" ht="18.75" customHeight="1">
      <c r="D14" s="254">
        <v>19</v>
      </c>
      <c r="E14" s="254">
        <v>12</v>
      </c>
      <c r="F14" s="254">
        <v>12</v>
      </c>
      <c r="G14" s="254">
        <v>12</v>
      </c>
      <c r="H14" s="254">
        <v>12</v>
      </c>
      <c r="I14" s="254">
        <v>12</v>
      </c>
      <c r="J14" s="254">
        <v>12</v>
      </c>
      <c r="K14" s="256" t="s">
        <v>16</v>
      </c>
      <c r="L14" s="256" t="s">
        <v>123</v>
      </c>
      <c r="M14" s="256"/>
      <c r="N14" s="256"/>
      <c r="O14" s="256" t="s">
        <v>172</v>
      </c>
      <c r="P14" s="256"/>
      <c r="Q14" s="254" t="s">
        <v>343</v>
      </c>
    </row>
    <row r="15" spans="1:21" s="254" customFormat="1" ht="18.75" customHeight="1">
      <c r="D15" s="254">
        <v>20</v>
      </c>
      <c r="F15" s="254">
        <v>13</v>
      </c>
      <c r="G15" s="254">
        <v>13</v>
      </c>
      <c r="H15" s="254">
        <v>13</v>
      </c>
      <c r="I15" s="254">
        <v>13</v>
      </c>
      <c r="J15" s="254">
        <v>13</v>
      </c>
      <c r="K15" s="256" t="s">
        <v>17</v>
      </c>
      <c r="L15" s="256" t="s">
        <v>125</v>
      </c>
      <c r="M15" s="256"/>
      <c r="N15" s="256"/>
      <c r="O15" s="256" t="s">
        <v>173</v>
      </c>
      <c r="P15" s="256"/>
      <c r="Q15" s="254" t="s">
        <v>355</v>
      </c>
    </row>
    <row r="16" spans="1:21" s="254" customFormat="1" ht="18.75" customHeight="1">
      <c r="D16" s="254">
        <v>21</v>
      </c>
      <c r="F16" s="254">
        <v>14</v>
      </c>
      <c r="G16" s="254">
        <v>14</v>
      </c>
      <c r="H16" s="254">
        <v>14</v>
      </c>
      <c r="I16" s="254">
        <v>14</v>
      </c>
      <c r="J16" s="254">
        <v>14</v>
      </c>
      <c r="K16" s="256" t="s">
        <v>18</v>
      </c>
      <c r="L16" s="256" t="s">
        <v>127</v>
      </c>
      <c r="M16" s="256"/>
      <c r="N16" s="256"/>
      <c r="O16" s="256" t="s">
        <v>195</v>
      </c>
      <c r="P16" s="256"/>
    </row>
    <row r="17" spans="4:16" s="254" customFormat="1" ht="18.75" customHeight="1">
      <c r="D17" s="254">
        <v>22</v>
      </c>
      <c r="F17" s="254">
        <v>15</v>
      </c>
      <c r="G17" s="254">
        <v>15</v>
      </c>
      <c r="H17" s="254">
        <v>15</v>
      </c>
      <c r="I17" s="254">
        <v>15</v>
      </c>
      <c r="J17" s="254">
        <v>15</v>
      </c>
      <c r="K17" s="256" t="s">
        <v>19</v>
      </c>
      <c r="L17" s="256" t="s">
        <v>129</v>
      </c>
      <c r="M17" s="256"/>
      <c r="N17" s="256"/>
      <c r="O17" s="256" t="s">
        <v>174</v>
      </c>
      <c r="P17" s="256"/>
    </row>
    <row r="18" spans="4:16" s="254" customFormat="1" ht="18.75" customHeight="1">
      <c r="D18" s="254">
        <v>23</v>
      </c>
      <c r="F18" s="254">
        <v>16</v>
      </c>
      <c r="G18" s="254">
        <v>16</v>
      </c>
      <c r="H18" s="254">
        <v>16</v>
      </c>
      <c r="I18" s="254">
        <v>16</v>
      </c>
      <c r="J18" s="254">
        <v>16</v>
      </c>
      <c r="K18" s="256" t="s">
        <v>20</v>
      </c>
      <c r="L18" s="256" t="s">
        <v>131</v>
      </c>
      <c r="M18" s="256"/>
      <c r="N18" s="256"/>
      <c r="O18" s="256" t="s">
        <v>175</v>
      </c>
      <c r="P18" s="256"/>
    </row>
    <row r="19" spans="4:16" s="254" customFormat="1" ht="18.75" customHeight="1">
      <c r="D19" s="254">
        <v>24</v>
      </c>
      <c r="F19" s="254">
        <v>17</v>
      </c>
      <c r="G19" s="254">
        <v>17</v>
      </c>
      <c r="H19" s="254">
        <v>17</v>
      </c>
      <c r="I19" s="254">
        <v>17</v>
      </c>
      <c r="J19" s="254">
        <v>17</v>
      </c>
      <c r="K19" s="256" t="s">
        <v>21</v>
      </c>
      <c r="L19" s="256" t="s">
        <v>133</v>
      </c>
      <c r="M19" s="256"/>
      <c r="N19" s="256"/>
      <c r="O19" s="256" t="s">
        <v>176</v>
      </c>
      <c r="P19" s="256"/>
    </row>
    <row r="20" spans="4:16" s="254" customFormat="1" ht="18.75" customHeight="1">
      <c r="D20" s="254">
        <v>25</v>
      </c>
      <c r="F20" s="254">
        <v>18</v>
      </c>
      <c r="G20" s="254">
        <v>18</v>
      </c>
      <c r="H20" s="254">
        <v>18</v>
      </c>
      <c r="I20" s="254">
        <v>18</v>
      </c>
      <c r="J20" s="254">
        <v>18</v>
      </c>
      <c r="K20" s="256" t="s">
        <v>22</v>
      </c>
      <c r="L20" s="256" t="s">
        <v>135</v>
      </c>
      <c r="M20" s="256"/>
      <c r="N20" s="256"/>
      <c r="O20" s="256" t="s">
        <v>177</v>
      </c>
      <c r="P20" s="256"/>
    </row>
    <row r="21" spans="4:16" s="254" customFormat="1" ht="18.75" customHeight="1">
      <c r="D21" s="254">
        <v>26</v>
      </c>
      <c r="F21" s="254">
        <v>19</v>
      </c>
      <c r="G21" s="254">
        <v>19</v>
      </c>
      <c r="H21" s="254">
        <v>19</v>
      </c>
      <c r="I21" s="254">
        <v>19</v>
      </c>
      <c r="J21" s="254">
        <v>19</v>
      </c>
      <c r="K21" s="256" t="s">
        <v>23</v>
      </c>
      <c r="L21" s="256" t="s">
        <v>137</v>
      </c>
      <c r="M21" s="256"/>
      <c r="N21" s="256"/>
      <c r="O21" s="256" t="s">
        <v>178</v>
      </c>
      <c r="P21" s="256"/>
    </row>
    <row r="22" spans="4:16" s="254" customFormat="1" ht="18.75" customHeight="1">
      <c r="D22" s="254">
        <v>27</v>
      </c>
      <c r="F22" s="254">
        <v>20</v>
      </c>
      <c r="G22" s="254">
        <v>20</v>
      </c>
      <c r="H22" s="254">
        <v>20</v>
      </c>
      <c r="I22" s="254">
        <v>20</v>
      </c>
      <c r="J22" s="254">
        <v>20</v>
      </c>
      <c r="K22" s="256" t="s">
        <v>24</v>
      </c>
      <c r="L22" s="256" t="s">
        <v>139</v>
      </c>
      <c r="M22" s="256"/>
      <c r="N22" s="256"/>
      <c r="O22" s="256" t="s">
        <v>179</v>
      </c>
      <c r="P22" s="256"/>
    </row>
    <row r="23" spans="4:16" s="254" customFormat="1" ht="18.75" customHeight="1">
      <c r="D23" s="254">
        <v>28</v>
      </c>
      <c r="F23" s="254">
        <v>21</v>
      </c>
      <c r="G23" s="254">
        <v>21</v>
      </c>
      <c r="H23" s="254">
        <v>21</v>
      </c>
      <c r="I23" s="254">
        <v>21</v>
      </c>
      <c r="J23" s="254">
        <v>21</v>
      </c>
      <c r="K23" s="256" t="s">
        <v>25</v>
      </c>
      <c r="L23" s="256" t="s">
        <v>145</v>
      </c>
      <c r="M23" s="256"/>
      <c r="N23" s="256"/>
      <c r="O23" s="256" t="s">
        <v>180</v>
      </c>
      <c r="P23" s="256"/>
    </row>
    <row r="24" spans="4:16" s="254" customFormat="1" ht="18.75" customHeight="1">
      <c r="D24" s="254">
        <v>29</v>
      </c>
      <c r="F24" s="254">
        <v>22</v>
      </c>
      <c r="G24" s="254">
        <v>22</v>
      </c>
      <c r="H24" s="254">
        <v>22</v>
      </c>
      <c r="I24" s="254">
        <v>22</v>
      </c>
      <c r="J24" s="254">
        <v>22</v>
      </c>
      <c r="K24" s="256" t="s">
        <v>26</v>
      </c>
      <c r="L24" s="256" t="s">
        <v>147</v>
      </c>
      <c r="M24" s="256"/>
      <c r="N24" s="256"/>
      <c r="O24" s="256" t="s">
        <v>181</v>
      </c>
      <c r="P24" s="256"/>
    </row>
    <row r="25" spans="4:16" s="254" customFormat="1" ht="15">
      <c r="D25" s="254">
        <v>30</v>
      </c>
      <c r="F25" s="254">
        <v>23</v>
      </c>
      <c r="G25" s="254">
        <v>23</v>
      </c>
      <c r="H25" s="254">
        <v>23</v>
      </c>
      <c r="I25" s="254">
        <v>23</v>
      </c>
      <c r="J25" s="254">
        <v>23</v>
      </c>
      <c r="K25" s="256" t="s">
        <v>336</v>
      </c>
      <c r="L25" s="256" t="s">
        <v>157</v>
      </c>
      <c r="M25" s="256"/>
      <c r="N25" s="256"/>
      <c r="O25" s="256" t="s">
        <v>182</v>
      </c>
      <c r="P25" s="256"/>
    </row>
    <row r="26" spans="4:16" s="254" customFormat="1" ht="18.75" customHeight="1">
      <c r="D26" s="254">
        <v>31</v>
      </c>
      <c r="F26" s="254">
        <v>24</v>
      </c>
      <c r="G26" s="254">
        <v>24</v>
      </c>
      <c r="H26" s="254">
        <v>24</v>
      </c>
      <c r="I26" s="254">
        <v>24</v>
      </c>
      <c r="J26" s="254">
        <v>24</v>
      </c>
      <c r="K26" s="256" t="s">
        <v>27</v>
      </c>
      <c r="L26" s="256" t="s">
        <v>141</v>
      </c>
      <c r="M26" s="256"/>
      <c r="N26" s="256"/>
      <c r="O26" s="256" t="s">
        <v>183</v>
      </c>
      <c r="P26" s="256"/>
    </row>
    <row r="27" spans="4:16" s="254" customFormat="1" ht="18.75" customHeight="1">
      <c r="D27" s="254">
        <v>32</v>
      </c>
      <c r="F27" s="254">
        <v>25</v>
      </c>
      <c r="G27" s="254">
        <v>25</v>
      </c>
      <c r="H27" s="254">
        <v>25</v>
      </c>
      <c r="I27" s="254">
        <v>25</v>
      </c>
      <c r="J27" s="254">
        <v>25</v>
      </c>
      <c r="K27" s="256" t="s">
        <v>28</v>
      </c>
      <c r="L27" s="256" t="s">
        <v>143</v>
      </c>
      <c r="M27" s="256"/>
      <c r="N27" s="256"/>
      <c r="O27" s="256" t="s">
        <v>184</v>
      </c>
      <c r="P27" s="256"/>
    </row>
    <row r="28" spans="4:16" s="254" customFormat="1" ht="18.75" customHeight="1">
      <c r="D28" s="254">
        <v>33</v>
      </c>
      <c r="F28" s="254">
        <v>26</v>
      </c>
      <c r="G28" s="254">
        <v>26</v>
      </c>
      <c r="H28" s="254">
        <v>26</v>
      </c>
      <c r="I28" s="254">
        <v>26</v>
      </c>
      <c r="J28" s="254">
        <v>26</v>
      </c>
      <c r="K28" s="256" t="s">
        <v>29</v>
      </c>
      <c r="L28" s="256" t="s">
        <v>112</v>
      </c>
      <c r="M28" s="256"/>
      <c r="N28" s="256"/>
      <c r="O28" s="256" t="s">
        <v>185</v>
      </c>
      <c r="P28" s="256"/>
    </row>
    <row r="29" spans="4:16" s="254" customFormat="1" ht="18.75" customHeight="1">
      <c r="D29" s="254">
        <v>34</v>
      </c>
      <c r="F29" s="254">
        <v>27</v>
      </c>
      <c r="G29" s="254">
        <v>27</v>
      </c>
      <c r="H29" s="254">
        <v>27</v>
      </c>
      <c r="I29" s="254">
        <v>27</v>
      </c>
      <c r="J29" s="254">
        <v>27</v>
      </c>
      <c r="K29" s="256" t="s">
        <v>337</v>
      </c>
      <c r="L29" s="256" t="s">
        <v>114</v>
      </c>
      <c r="M29" s="256"/>
      <c r="N29" s="256"/>
      <c r="O29" s="256" t="s">
        <v>186</v>
      </c>
      <c r="P29" s="256"/>
    </row>
    <row r="30" spans="4:16" s="254" customFormat="1" ht="18.75" customHeight="1">
      <c r="D30" s="254">
        <v>35</v>
      </c>
      <c r="F30" s="254">
        <v>28</v>
      </c>
      <c r="G30" s="254">
        <v>28</v>
      </c>
      <c r="H30" s="254">
        <v>28</v>
      </c>
      <c r="I30" s="254">
        <v>28</v>
      </c>
      <c r="J30" s="254">
        <v>28</v>
      </c>
      <c r="K30" s="256" t="s">
        <v>30</v>
      </c>
      <c r="L30" s="256" t="s">
        <v>116</v>
      </c>
      <c r="M30" s="256"/>
      <c r="N30" s="256"/>
      <c r="O30" s="256" t="s">
        <v>187</v>
      </c>
      <c r="P30" s="256"/>
    </row>
    <row r="31" spans="4:16" s="254" customFormat="1" ht="18.75" customHeight="1">
      <c r="D31" s="254">
        <v>36</v>
      </c>
      <c r="F31" s="254">
        <f>IF(DAY(EOMONTH(DATE(表紙!$AV$5+2018,表紙!$AY$5,1),0))&gt;=29,29,"")</f>
        <v>29</v>
      </c>
      <c r="G31" s="254">
        <f>IF(DAY(EOMONTH(DATE(表紙!$G$46+2018,表紙!$J$46,1),0))&gt;=29,29,"")</f>
        <v>29</v>
      </c>
      <c r="H31" s="254">
        <f>IF(DAY(EOMONTH(DATE(表紙!$AU$55+2018,表紙!$AX$55,1),0))&gt;=29,29,"")</f>
        <v>29</v>
      </c>
      <c r="I31" s="254">
        <f>IF(DAY(EOMONTH(DATE(表紙!$AU$56+2018,表紙!$AX$56,1),0))&gt;=29,29,"")</f>
        <v>29</v>
      </c>
      <c r="J31" s="254">
        <f>IF(DAY(EOMONTH(DATE(表紙!$AD$61+2018,表紙!$AG$61,1),0))&gt;=29,29,"")</f>
        <v>29</v>
      </c>
      <c r="K31" s="256" t="s">
        <v>31</v>
      </c>
      <c r="L31" s="256" t="s">
        <v>118</v>
      </c>
      <c r="M31" s="256"/>
      <c r="N31" s="256"/>
      <c r="O31" s="256" t="s">
        <v>188</v>
      </c>
      <c r="P31" s="256"/>
    </row>
    <row r="32" spans="4:16" s="254" customFormat="1" ht="18.75" customHeight="1">
      <c r="D32" s="254">
        <v>37</v>
      </c>
      <c r="F32" s="254">
        <f>IF(DAY(EOMONTH(DATE(表紙!$AV$5+2018,表紙!$AY$5,1),0))&gt;=30,30,"")</f>
        <v>30</v>
      </c>
      <c r="G32" s="254">
        <f>IF(DAY(EOMONTH(DATE(表紙!$G$46+2018,表紙!$J$46,1),0))&gt;=30,30,"")</f>
        <v>30</v>
      </c>
      <c r="H32" s="254">
        <f>IF(DAY(EOMONTH(DATE(表紙!$AU$55+2018,表紙!$AX$55,1),0))&gt;=30,30,"")</f>
        <v>30</v>
      </c>
      <c r="I32" s="254">
        <f>IF(DAY(EOMONTH(DATE(表紙!$AU$56+2018,表紙!$AX$56,1),0))&gt;=30,30,"")</f>
        <v>30</v>
      </c>
      <c r="J32" s="254">
        <f>IF(DAY(EOMONTH(DATE(表紙!$AD$61+2018,表紙!$AG$61,1),0))&gt;=30,30,"")</f>
        <v>30</v>
      </c>
      <c r="K32" s="256" t="s">
        <v>32</v>
      </c>
      <c r="L32" s="256" t="s">
        <v>120</v>
      </c>
      <c r="M32" s="256"/>
      <c r="N32" s="256"/>
      <c r="O32" s="256"/>
      <c r="P32" s="256"/>
    </row>
    <row r="33" spans="4:16" s="254" customFormat="1" ht="18.75" customHeight="1">
      <c r="D33" s="254">
        <v>38</v>
      </c>
      <c r="F33" s="254">
        <f>IF(DAY(EOMONTH(DATE(表紙!$AV$5+2018,表紙!$AY$5,1),0))&gt;=31,31,"")</f>
        <v>31</v>
      </c>
      <c r="G33" s="254">
        <f>IF(DAY(EOMONTH(DATE(表紙!$G$46+2018,表紙!$J$46,1),0))&gt;=31,31,"")</f>
        <v>31</v>
      </c>
      <c r="H33" s="254">
        <f>IF(DAY(EOMONTH(DATE(表紙!$AU$55+2018,表紙!$AX$55,1),0))&gt;=31,31,"")</f>
        <v>31</v>
      </c>
      <c r="I33" s="254">
        <f>IF(DAY(EOMONTH(DATE(表紙!$AU$56+2018,表紙!$AX$56,1),0))&gt;=31,31,"")</f>
        <v>31</v>
      </c>
      <c r="J33" s="254">
        <f>IF(DAY(EOMONTH(DATE(表紙!$AD$61+2018,表紙!$AG$61,1),0))&gt;=31,31,"")</f>
        <v>31</v>
      </c>
      <c r="K33" s="256" t="s">
        <v>33</v>
      </c>
      <c r="L33" s="256" t="s">
        <v>122</v>
      </c>
      <c r="M33" s="256"/>
      <c r="N33" s="256"/>
      <c r="O33" s="256"/>
      <c r="P33" s="256"/>
    </row>
    <row r="34" spans="4:16" s="254" customFormat="1" ht="18.75" customHeight="1">
      <c r="D34" s="254">
        <v>39</v>
      </c>
      <c r="K34" s="256" t="s">
        <v>34</v>
      </c>
      <c r="L34" s="256" t="s">
        <v>124</v>
      </c>
      <c r="M34" s="256"/>
      <c r="N34" s="256"/>
      <c r="O34" s="256"/>
      <c r="P34" s="256"/>
    </row>
    <row r="35" spans="4:16" s="254" customFormat="1" ht="18.75" customHeight="1">
      <c r="D35" s="254">
        <v>40</v>
      </c>
      <c r="K35" s="256" t="s">
        <v>35</v>
      </c>
      <c r="L35" s="256" t="s">
        <v>126</v>
      </c>
      <c r="M35" s="256"/>
      <c r="N35" s="256"/>
      <c r="O35" s="256"/>
      <c r="P35" s="256"/>
    </row>
    <row r="36" spans="4:16" s="254" customFormat="1" ht="18.75" customHeight="1">
      <c r="K36" s="256" t="s">
        <v>36</v>
      </c>
      <c r="L36" s="256" t="s">
        <v>128</v>
      </c>
      <c r="M36" s="256"/>
      <c r="N36" s="256"/>
      <c r="O36" s="256"/>
      <c r="P36" s="256"/>
    </row>
    <row r="37" spans="4:16" s="254" customFormat="1" ht="18.75" customHeight="1">
      <c r="K37" s="256" t="s">
        <v>37</v>
      </c>
      <c r="L37" s="256" t="s">
        <v>130</v>
      </c>
      <c r="M37" s="256"/>
      <c r="N37" s="256"/>
      <c r="O37" s="256"/>
      <c r="P37" s="256"/>
    </row>
    <row r="38" spans="4:16" s="254" customFormat="1" ht="18.75" customHeight="1">
      <c r="K38" s="256" t="s">
        <v>38</v>
      </c>
      <c r="L38" s="256" t="s">
        <v>132</v>
      </c>
      <c r="M38" s="256"/>
      <c r="N38" s="256"/>
      <c r="O38" s="256"/>
      <c r="P38" s="256"/>
    </row>
    <row r="39" spans="4:16" s="254" customFormat="1" ht="18.75" customHeight="1">
      <c r="K39" s="256" t="s">
        <v>39</v>
      </c>
      <c r="L39" s="256" t="s">
        <v>134</v>
      </c>
      <c r="M39" s="256"/>
      <c r="N39" s="256"/>
      <c r="O39" s="256"/>
      <c r="P39" s="256"/>
    </row>
    <row r="40" spans="4:16" s="254" customFormat="1" ht="18.75" customHeight="1">
      <c r="K40" s="256" t="s">
        <v>40</v>
      </c>
      <c r="L40" s="256" t="s">
        <v>136</v>
      </c>
      <c r="M40" s="256"/>
      <c r="N40" s="256"/>
      <c r="O40" s="256"/>
      <c r="P40" s="256"/>
    </row>
    <row r="41" spans="4:16" s="254" customFormat="1" ht="15">
      <c r="K41" s="256" t="s">
        <v>41</v>
      </c>
      <c r="L41" s="256" t="s">
        <v>138</v>
      </c>
      <c r="M41" s="256"/>
      <c r="N41" s="256"/>
      <c r="O41" s="256"/>
      <c r="P41" s="256"/>
    </row>
    <row r="42" spans="4:16" s="254" customFormat="1" ht="15">
      <c r="K42" s="256"/>
      <c r="L42" s="256" t="s">
        <v>140</v>
      </c>
      <c r="M42" s="256"/>
      <c r="N42" s="256"/>
      <c r="O42" s="256"/>
      <c r="P42" s="256"/>
    </row>
    <row r="43" spans="4:16" s="254" customFormat="1" ht="15">
      <c r="K43" s="256"/>
      <c r="L43" s="256" t="s">
        <v>142</v>
      </c>
      <c r="M43" s="256"/>
      <c r="N43" s="256"/>
      <c r="O43" s="256"/>
      <c r="P43" s="256"/>
    </row>
    <row r="44" spans="4:16" s="254" customFormat="1" ht="15">
      <c r="K44" s="256"/>
      <c r="L44" s="256" t="s">
        <v>144</v>
      </c>
      <c r="M44" s="256"/>
      <c r="N44" s="256"/>
      <c r="O44" s="256"/>
      <c r="P44" s="256"/>
    </row>
    <row r="45" spans="4:16" s="254" customFormat="1" ht="15">
      <c r="K45" s="256"/>
      <c r="L45" s="256" t="s">
        <v>146</v>
      </c>
      <c r="M45" s="256"/>
      <c r="N45" s="256"/>
      <c r="O45" s="256"/>
      <c r="P45" s="256"/>
    </row>
    <row r="46" spans="4:16" s="254" customFormat="1" ht="15">
      <c r="K46" s="256"/>
      <c r="L46" s="256" t="s">
        <v>148</v>
      </c>
      <c r="M46" s="256"/>
      <c r="N46" s="256"/>
      <c r="O46" s="256"/>
      <c r="P46" s="256"/>
    </row>
    <row r="47" spans="4:16" s="254" customFormat="1" ht="15">
      <c r="K47" s="256"/>
      <c r="L47" s="256" t="s">
        <v>150</v>
      </c>
      <c r="M47" s="256"/>
      <c r="N47" s="256"/>
      <c r="O47" s="256"/>
      <c r="P47" s="256"/>
    </row>
    <row r="48" spans="4:16" s="254" customFormat="1" ht="15">
      <c r="K48" s="256"/>
      <c r="L48" s="256" t="s">
        <v>152</v>
      </c>
      <c r="M48" s="256"/>
      <c r="N48" s="256"/>
      <c r="O48" s="256"/>
      <c r="P48" s="256"/>
    </row>
    <row r="49" spans="11:16" s="254" customFormat="1" ht="15">
      <c r="K49" s="256"/>
      <c r="L49" s="256" t="s">
        <v>154</v>
      </c>
      <c r="M49" s="256"/>
      <c r="N49" s="256"/>
      <c r="O49" s="256"/>
      <c r="P49" s="256"/>
    </row>
    <row r="50" spans="11:16" s="254" customFormat="1" ht="15">
      <c r="K50" s="256"/>
      <c r="L50" s="256" t="s">
        <v>156</v>
      </c>
      <c r="M50" s="256"/>
      <c r="N50" s="256"/>
      <c r="O50" s="256"/>
      <c r="P50" s="256"/>
    </row>
    <row r="52" spans="11:16" ht="42" customHeight="1"/>
  </sheetData>
  <sheetProtection algorithmName="SHA-512" hashValue="fkK/ALBnZAnbQFBUsPEj2ryRyVC+xnORxsoTG7hkrDw4cgPPTIs5wYy25yDCnQMFoDD+TwlcG8hXMoVepGBeZQ==" saltValue="5pB6Cy+O21xUP0d17LjsGg=="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別表1</vt:lpstr>
      <vt:lpstr>別表2</vt:lpstr>
      <vt:lpstr>別表3</vt:lpstr>
      <vt:lpstr>工程表</vt:lpstr>
      <vt:lpstr>台帳転記</vt:lpstr>
      <vt:lpstr>プルダウンリスト・更新履歴</vt:lpstr>
      <vt:lpstr>工程表!Print_Area</vt:lpstr>
      <vt:lpstr>表紙!Print_Area</vt:lpstr>
      <vt:lpstr>別表1!Print_Area</vt:lpstr>
      <vt:lpstr>別表2!Print_Area</vt:lpstr>
      <vt:lpstr>別表3!Print_Area</vt:lpstr>
      <vt:lpstr>解体業種</vt:lpstr>
      <vt:lpstr>全業種</vt:lpstr>
    </vt:vector>
  </TitlesOfParts>
  <Manager/>
  <Company>gifu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森 裕史</cp:lastModifiedBy>
  <cp:revision/>
  <cp:lastPrinted>2026-10-05T02:52:25Z</cp:lastPrinted>
  <dcterms:created xsi:type="dcterms:W3CDTF">2026-02-05T07:48:09Z</dcterms:created>
  <dcterms:modified xsi:type="dcterms:W3CDTF">2026-10-12T22:48:55Z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2026-02-05T08:50:58Z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a0f645f4-a077-4584-80fc-a437673f6c6c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