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57034\Box\11222_10_庁内用\食品指導係\01-00_危機管理\01-01_食中毒\07_事件録\R06事件録（HP掲載）\データ\"/>
    </mc:Choice>
  </mc:AlternateContent>
  <xr:revisionPtr revIDLastSave="0" documentId="13_ncr:1_{B1214462-2C23-4A61-84F4-40D86FAC703B}" xr6:coauthVersionLast="47" xr6:coauthVersionMax="47" xr10:uidLastSave="{00000000-0000-0000-0000-000000000000}"/>
  <bookViews>
    <workbookView xWindow="23929" yWindow="-113" windowWidth="36288" windowHeight="23541" activeTab="1" xr2:uid="{00000000-000D-0000-FFFF-FFFF00000000}"/>
  </bookViews>
  <sheets>
    <sheet name="図１(R6)" sheetId="2" r:id="rId1"/>
    <sheet name="表１(R6)" sheetId="3" r:id="rId2"/>
    <sheet name="表２ (R6) " sheetId="4" r:id="rId3"/>
    <sheet name="表3,4(R6)" sheetId="5" r:id="rId4"/>
    <sheet name="表5(R6) " sheetId="6" r:id="rId5"/>
    <sheet name="表6(R6)" sheetId="7" r:id="rId6"/>
    <sheet name="表7(R06)" sheetId="10" r:id="rId7"/>
    <sheet name="表８" sheetId="8" r:id="rId8"/>
    <sheet name="表9(R6) " sheetId="9" r:id="rId9"/>
    <sheet name="表10(R06) " sheetId="11" r:id="rId10"/>
    <sheet name="表11_R06" sheetId="13" r:id="rId11"/>
    <sheet name="表12" sheetId="12" r:id="rId12"/>
    <sheet name="表13(R06) " sheetId="14" r:id="rId13"/>
    <sheet name="表14(R06) " sheetId="15" r:id="rId14"/>
    <sheet name="参考　R6腸管出血性大腸菌感染症発生状況" sheetId="16" r:id="rId15"/>
  </sheets>
  <externalReferences>
    <externalReference r:id="rId16"/>
    <externalReference r:id="rId17"/>
  </externalReferences>
  <definedNames>
    <definedName name="_xlnm.Print_Area" localSheetId="1">'表１(R6)'!$A$1:$I$69</definedName>
    <definedName name="_xlnm.Print_Area" localSheetId="9">'表10(R06) '!$A$1:$V$38</definedName>
    <definedName name="_xlnm.Print_Area" localSheetId="10">表11_R06!$A$1:$R$36</definedName>
    <definedName name="_xlnm.Print_Area" localSheetId="11">表12!$A$1:$R$36</definedName>
    <definedName name="_xlnm.Print_Area" localSheetId="12">'表13(R06) '!$A$1:$P$35</definedName>
    <definedName name="_xlnm.Print_Area" localSheetId="2">'表２ (R6) '!$A$1:$J$23</definedName>
    <definedName name="_xlnm.Print_Area" localSheetId="3">'表3,4(R6)'!$A$1:$S$40</definedName>
    <definedName name="_xlnm.Print_Area" localSheetId="4">'表5(R6) '!$A$1:$P$29</definedName>
    <definedName name="_xlnm.Print_Area" localSheetId="5">'表6(R6)'!$A$1:$W$30</definedName>
    <definedName name="_xlnm.Print_Area" localSheetId="6">'表7(R06)'!$B$2:$AH$28</definedName>
    <definedName name="_xlnm.Print_Area" localSheetId="7">表８!$A$1:$AI$28</definedName>
    <definedName name="_xlnm.Print_Area" localSheetId="8">'表9(R6)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P35" i="12" l="1"/>
  <c r="O35" i="12"/>
  <c r="N35" i="12"/>
  <c r="M35" i="12"/>
  <c r="L35" i="12"/>
  <c r="K35" i="12"/>
  <c r="J35" i="12"/>
  <c r="I35" i="12"/>
  <c r="H35" i="12"/>
  <c r="G35" i="12"/>
  <c r="F35" i="12"/>
  <c r="E35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P9" i="12"/>
  <c r="O9" i="12"/>
  <c r="N9" i="12"/>
  <c r="M9" i="12"/>
  <c r="L9" i="12"/>
  <c r="K9" i="12"/>
  <c r="J9" i="12"/>
  <c r="I9" i="12"/>
  <c r="H9" i="12"/>
  <c r="G9" i="12"/>
  <c r="F9" i="12"/>
  <c r="E9" i="12"/>
  <c r="P8" i="12"/>
  <c r="O8" i="12"/>
  <c r="N8" i="12"/>
  <c r="M8" i="12"/>
  <c r="L8" i="12"/>
  <c r="K8" i="12"/>
  <c r="J8" i="12"/>
  <c r="I8" i="12"/>
  <c r="H8" i="12"/>
  <c r="G8" i="12"/>
  <c r="F8" i="12"/>
  <c r="E8" i="12"/>
  <c r="P7" i="12"/>
  <c r="O7" i="12"/>
  <c r="N7" i="12"/>
  <c r="M7" i="12"/>
  <c r="L7" i="12"/>
  <c r="K7" i="12"/>
  <c r="J7" i="12"/>
  <c r="I7" i="12"/>
  <c r="H7" i="12"/>
  <c r="G7" i="12"/>
  <c r="F7" i="12"/>
  <c r="E7" i="12"/>
  <c r="P6" i="12"/>
  <c r="O6" i="12"/>
  <c r="N6" i="12"/>
  <c r="M6" i="12"/>
  <c r="L6" i="12"/>
  <c r="K6" i="12"/>
  <c r="J6" i="12"/>
  <c r="I6" i="12"/>
  <c r="H6" i="12"/>
  <c r="G6" i="12"/>
  <c r="F6" i="12"/>
  <c r="E6" i="12"/>
  <c r="G5" i="12" l="1"/>
  <c r="L5" i="12"/>
  <c r="P5" i="12"/>
  <c r="E5" i="12"/>
  <c r="H5" i="12"/>
  <c r="F5" i="12"/>
  <c r="I5" i="12"/>
  <c r="J5" i="12"/>
  <c r="K5" i="12"/>
  <c r="M5" i="12"/>
  <c r="N5" i="12"/>
  <c r="O5" i="12"/>
  <c r="O6" i="7"/>
  <c r="G5" i="3" l="1"/>
  <c r="C6" i="3"/>
  <c r="C7" i="3"/>
  <c r="C5" i="3"/>
  <c r="C4" i="3"/>
  <c r="P26" i="7"/>
  <c r="P8" i="7"/>
  <c r="P7" i="7"/>
  <c r="E34" i="5"/>
  <c r="E33" i="5"/>
  <c r="G20" i="4"/>
  <c r="G6" i="3" l="1"/>
  <c r="G4" i="3"/>
  <c r="T34" i="15"/>
  <c r="U34" i="15" s="1"/>
  <c r="Q34" i="15"/>
  <c r="T33" i="15"/>
  <c r="Q33" i="15"/>
  <c r="T32" i="15"/>
  <c r="Q32" i="15"/>
  <c r="T31" i="15"/>
  <c r="Q31" i="15"/>
  <c r="T30" i="15"/>
  <c r="Q30" i="15"/>
  <c r="T29" i="15"/>
  <c r="Q29" i="15"/>
  <c r="S29" i="15" s="1"/>
  <c r="T28" i="15"/>
  <c r="Q28" i="15"/>
  <c r="T27" i="15"/>
  <c r="Q27" i="15"/>
  <c r="T26" i="15"/>
  <c r="Q26" i="15"/>
  <c r="T25" i="15"/>
  <c r="Q25" i="15"/>
  <c r="S25" i="15" s="1"/>
  <c r="T24" i="15"/>
  <c r="Q24" i="15"/>
  <c r="T23" i="15"/>
  <c r="Q23" i="15"/>
  <c r="T22" i="15"/>
  <c r="Q22" i="15"/>
  <c r="T21" i="15"/>
  <c r="Q21" i="15"/>
  <c r="T20" i="15"/>
  <c r="Q20" i="15"/>
  <c r="T19" i="15"/>
  <c r="Q19" i="15"/>
  <c r="T18" i="15"/>
  <c r="Q18" i="15"/>
  <c r="T17" i="15"/>
  <c r="Q17" i="15"/>
  <c r="S17" i="15" s="1"/>
  <c r="T16" i="15"/>
  <c r="Q16" i="15"/>
  <c r="T15" i="15"/>
  <c r="Q15" i="15"/>
  <c r="T14" i="15"/>
  <c r="Q14" i="15"/>
  <c r="T13" i="15"/>
  <c r="Q13" i="15"/>
  <c r="T12" i="15"/>
  <c r="Q12" i="15"/>
  <c r="T11" i="15"/>
  <c r="Q11" i="15"/>
  <c r="S11" i="15" s="1"/>
  <c r="T10" i="15"/>
  <c r="Q10" i="15"/>
  <c r="T9" i="15"/>
  <c r="Q9" i="15"/>
  <c r="T8" i="15"/>
  <c r="Q8" i="15"/>
  <c r="T7" i="15"/>
  <c r="Q7" i="15"/>
  <c r="S7" i="15" s="1"/>
  <c r="P6" i="15"/>
  <c r="O6" i="15"/>
  <c r="N6" i="15"/>
  <c r="M6" i="15"/>
  <c r="L6" i="15"/>
  <c r="T6" i="15" s="1"/>
  <c r="K6" i="15"/>
  <c r="J6" i="15"/>
  <c r="J5" i="15" s="1"/>
  <c r="I6" i="15"/>
  <c r="I5" i="15" s="1"/>
  <c r="H6" i="15"/>
  <c r="H5" i="15" s="1"/>
  <c r="G6" i="15"/>
  <c r="Q6" i="15" s="1"/>
  <c r="P5" i="15"/>
  <c r="O5" i="15"/>
  <c r="N5" i="15"/>
  <c r="M5" i="15"/>
  <c r="L5" i="15"/>
  <c r="T5" i="15" s="1"/>
  <c r="K5" i="15"/>
  <c r="V30" i="15" l="1"/>
  <c r="V28" i="15"/>
  <c r="V12" i="15"/>
  <c r="V24" i="15"/>
  <c r="V6" i="15"/>
  <c r="V26" i="15"/>
  <c r="V8" i="15"/>
  <c r="U6" i="15"/>
  <c r="V32" i="15"/>
  <c r="V22" i="15"/>
  <c r="V20" i="15"/>
  <c r="V18" i="15"/>
  <c r="V16" i="15"/>
  <c r="V14" i="15"/>
  <c r="V10" i="15"/>
  <c r="U26" i="15"/>
  <c r="U14" i="15"/>
  <c r="U28" i="15"/>
  <c r="U24" i="15"/>
  <c r="U18" i="15"/>
  <c r="U10" i="15"/>
  <c r="U5" i="15"/>
  <c r="U30" i="15"/>
  <c r="U22" i="15"/>
  <c r="U16" i="15"/>
  <c r="U8" i="15"/>
  <c r="U32" i="15"/>
  <c r="U20" i="15"/>
  <c r="U12" i="15"/>
  <c r="U11" i="15"/>
  <c r="U17" i="15"/>
  <c r="U23" i="15"/>
  <c r="U29" i="15"/>
  <c r="R12" i="15"/>
  <c r="R18" i="15"/>
  <c r="R30" i="15"/>
  <c r="R13" i="15"/>
  <c r="V7" i="15"/>
  <c r="V13" i="15"/>
  <c r="V19" i="15"/>
  <c r="V25" i="15"/>
  <c r="V31" i="15"/>
  <c r="S32" i="15"/>
  <c r="S30" i="15"/>
  <c r="S28" i="15"/>
  <c r="S26" i="15"/>
  <c r="S24" i="15"/>
  <c r="S22" i="15"/>
  <c r="S20" i="15"/>
  <c r="S18" i="15"/>
  <c r="S16" i="15"/>
  <c r="S14" i="15"/>
  <c r="S12" i="15"/>
  <c r="S10" i="15"/>
  <c r="S8" i="15"/>
  <c r="S6" i="15"/>
  <c r="R6" i="15"/>
  <c r="R8" i="15"/>
  <c r="R14" i="15"/>
  <c r="R24" i="15"/>
  <c r="S9" i="15"/>
  <c r="R15" i="15"/>
  <c r="S21" i="15"/>
  <c r="S27" i="15"/>
  <c r="S33" i="15"/>
  <c r="R23" i="15"/>
  <c r="V9" i="15"/>
  <c r="U15" i="15"/>
  <c r="V21" i="15"/>
  <c r="V27" i="15"/>
  <c r="U33" i="15"/>
  <c r="R10" i="15"/>
  <c r="R16" i="15"/>
  <c r="R22" i="15"/>
  <c r="R28" i="15"/>
  <c r="R34" i="15"/>
  <c r="R11" i="15"/>
  <c r="R21" i="15"/>
  <c r="R27" i="15"/>
  <c r="V15" i="15"/>
  <c r="V23" i="15"/>
  <c r="V33" i="15"/>
  <c r="R17" i="15"/>
  <c r="R29" i="15"/>
  <c r="S15" i="15"/>
  <c r="S19" i="15"/>
  <c r="S23" i="15"/>
  <c r="S31" i="15"/>
  <c r="U7" i="15"/>
  <c r="U13" i="15"/>
  <c r="U19" i="15"/>
  <c r="U27" i="15"/>
  <c r="V29" i="15"/>
  <c r="G5" i="15"/>
  <c r="Q5" i="15" s="1"/>
  <c r="R5" i="15" s="1"/>
  <c r="R7" i="15"/>
  <c r="R33" i="15"/>
  <c r="S13" i="15"/>
  <c r="U25" i="15"/>
  <c r="V11" i="15"/>
  <c r="R25" i="15"/>
  <c r="U9" i="15"/>
  <c r="V17" i="15"/>
  <c r="U21" i="15"/>
  <c r="U31" i="15"/>
  <c r="R9" i="15" l="1"/>
  <c r="R32" i="15"/>
  <c r="R26" i="15"/>
  <c r="R31" i="15"/>
  <c r="R20" i="15"/>
  <c r="R19" i="15"/>
  <c r="M23" i="14" l="1"/>
  <c r="J23" i="14"/>
  <c r="G23" i="14"/>
  <c r="M14" i="14"/>
  <c r="J14" i="14"/>
  <c r="G14" i="14"/>
  <c r="M11" i="14"/>
  <c r="M8" i="14" s="1"/>
  <c r="J8" i="14"/>
  <c r="G8" i="14"/>
  <c r="M6" i="14"/>
  <c r="I23" i="14" l="1"/>
  <c r="G6" i="14"/>
  <c r="I14" i="14"/>
  <c r="J6" i="14"/>
  <c r="L11" i="14" l="1"/>
  <c r="L9" i="14"/>
  <c r="L22" i="14"/>
  <c r="L20" i="14"/>
  <c r="L18" i="14"/>
  <c r="L16" i="14"/>
  <c r="L7" i="14"/>
  <c r="L10" i="14"/>
  <c r="L33" i="14"/>
  <c r="L31" i="14"/>
  <c r="L29" i="14"/>
  <c r="L27" i="14"/>
  <c r="L25" i="14"/>
  <c r="L12" i="14"/>
  <c r="J5" i="14"/>
  <c r="L13" i="14"/>
  <c r="L32" i="14"/>
  <c r="L26" i="14"/>
  <c r="L15" i="14"/>
  <c r="L19" i="14"/>
  <c r="L30" i="14"/>
  <c r="L24" i="14"/>
  <c r="L6" i="14"/>
  <c r="L28" i="14"/>
  <c r="L17" i="14"/>
  <c r="L21" i="14"/>
  <c r="L23" i="14"/>
  <c r="L14" i="14"/>
  <c r="I32" i="14"/>
  <c r="I30" i="14"/>
  <c r="I28" i="14"/>
  <c r="I26" i="14"/>
  <c r="I24" i="14"/>
  <c r="I13" i="14"/>
  <c r="I11" i="14"/>
  <c r="I9" i="14"/>
  <c r="I7" i="14"/>
  <c r="I33" i="14"/>
  <c r="I31" i="14"/>
  <c r="I29" i="14"/>
  <c r="I27" i="14"/>
  <c r="I25" i="14"/>
  <c r="I22" i="14"/>
  <c r="I20" i="14"/>
  <c r="I18" i="14"/>
  <c r="I16" i="14"/>
  <c r="I21" i="14"/>
  <c r="I12" i="14"/>
  <c r="I8" i="14"/>
  <c r="I15" i="14"/>
  <c r="I19" i="14"/>
  <c r="I10" i="14"/>
  <c r="G5" i="14"/>
  <c r="I17" i="14"/>
  <c r="N34" i="14" l="1"/>
  <c r="N22" i="14"/>
  <c r="O22" i="14" s="1"/>
  <c r="N20" i="14"/>
  <c r="O20" i="14" s="1"/>
  <c r="N18" i="14"/>
  <c r="O18" i="14" s="1"/>
  <c r="N16" i="14"/>
  <c r="O16" i="14" s="1"/>
  <c r="H34" i="14"/>
  <c r="H32" i="14"/>
  <c r="H30" i="14"/>
  <c r="H28" i="14"/>
  <c r="H26" i="14"/>
  <c r="H24" i="14"/>
  <c r="H13" i="14"/>
  <c r="N7" i="14"/>
  <c r="O7" i="14" s="1"/>
  <c r="H11" i="14"/>
  <c r="H9" i="14"/>
  <c r="H7" i="14"/>
  <c r="H5" i="14"/>
  <c r="N21" i="14"/>
  <c r="O21" i="14" s="1"/>
  <c r="N33" i="14"/>
  <c r="O33" i="14" s="1"/>
  <c r="N31" i="14"/>
  <c r="O31" i="14" s="1"/>
  <c r="N29" i="14"/>
  <c r="O29" i="14" s="1"/>
  <c r="N27" i="14"/>
  <c r="O27" i="14" s="1"/>
  <c r="N25" i="14"/>
  <c r="O25" i="14" s="1"/>
  <c r="N12" i="14"/>
  <c r="O12" i="14" s="1"/>
  <c r="H22" i="14"/>
  <c r="H20" i="14"/>
  <c r="H18" i="14"/>
  <c r="H16" i="14"/>
  <c r="N10" i="14"/>
  <c r="O10" i="14" s="1"/>
  <c r="N32" i="14"/>
  <c r="O32" i="14" s="1"/>
  <c r="N26" i="14"/>
  <c r="O26" i="14" s="1"/>
  <c r="H17" i="14"/>
  <c r="N15" i="14"/>
  <c r="O15" i="14" s="1"/>
  <c r="H31" i="14"/>
  <c r="H25" i="14"/>
  <c r="H21" i="14"/>
  <c r="H12" i="14"/>
  <c r="N19" i="14"/>
  <c r="O19" i="14" s="1"/>
  <c r="H8" i="14"/>
  <c r="N30" i="14"/>
  <c r="O30" i="14" s="1"/>
  <c r="N24" i="14"/>
  <c r="O24" i="14" s="1"/>
  <c r="H15" i="14"/>
  <c r="H29" i="14"/>
  <c r="H19" i="14"/>
  <c r="N28" i="14"/>
  <c r="O28" i="14" s="1"/>
  <c r="N17" i="14"/>
  <c r="O17" i="14" s="1"/>
  <c r="H10" i="14"/>
  <c r="H33" i="14"/>
  <c r="H27" i="14"/>
  <c r="N9" i="14"/>
  <c r="O9" i="14" s="1"/>
  <c r="N13" i="14"/>
  <c r="O13" i="14" s="1"/>
  <c r="H14" i="14"/>
  <c r="N23" i="14"/>
  <c r="O23" i="14" s="1"/>
  <c r="N11" i="14"/>
  <c r="O11" i="14" s="1"/>
  <c r="H23" i="14"/>
  <c r="N14" i="14"/>
  <c r="O14" i="14" s="1"/>
  <c r="N8" i="14"/>
  <c r="O8" i="14" s="1"/>
  <c r="N6" i="14"/>
  <c r="O6" i="14" s="1"/>
  <c r="K32" i="14"/>
  <c r="K30" i="14"/>
  <c r="K28" i="14"/>
  <c r="K26" i="14"/>
  <c r="K24" i="14"/>
  <c r="K13" i="14"/>
  <c r="K34" i="14"/>
  <c r="K11" i="14"/>
  <c r="K9" i="14"/>
  <c r="K22" i="14"/>
  <c r="K20" i="14"/>
  <c r="K18" i="14"/>
  <c r="K16" i="14"/>
  <c r="K33" i="14"/>
  <c r="K29" i="14"/>
  <c r="K27" i="14"/>
  <c r="K25" i="14"/>
  <c r="K12" i="14"/>
  <c r="K31" i="14"/>
  <c r="K7" i="14"/>
  <c r="K5" i="14"/>
  <c r="K21" i="14"/>
  <c r="K15" i="14"/>
  <c r="K19" i="14"/>
  <c r="K10" i="14"/>
  <c r="K17" i="14"/>
  <c r="K8" i="14"/>
  <c r="L8" i="14" s="1"/>
  <c r="K14" i="14"/>
  <c r="K23" i="14"/>
  <c r="H6" i="14"/>
  <c r="I6" i="14" s="1"/>
  <c r="K6" i="14"/>
  <c r="Q35" i="13" l="1"/>
  <c r="Q34" i="13"/>
  <c r="Q33" i="13"/>
  <c r="P32" i="13"/>
  <c r="O32" i="13"/>
  <c r="N32" i="13"/>
  <c r="M32" i="13"/>
  <c r="L32" i="13"/>
  <c r="K32" i="13"/>
  <c r="K5" i="13" s="1"/>
  <c r="K4" i="13" s="1"/>
  <c r="J32" i="13"/>
  <c r="I32" i="13"/>
  <c r="H32" i="13"/>
  <c r="G32" i="13"/>
  <c r="F32" i="13"/>
  <c r="E32" i="13"/>
  <c r="Q32" i="13" s="1"/>
  <c r="Q31" i="13"/>
  <c r="Q30" i="13"/>
  <c r="Q29" i="13"/>
  <c r="Q27" i="13"/>
  <c r="P26" i="13"/>
  <c r="O26" i="13"/>
  <c r="O5" i="13" s="1"/>
  <c r="O4" i="13" s="1"/>
  <c r="N26" i="13"/>
  <c r="N5" i="13" s="1"/>
  <c r="N4" i="13" s="1"/>
  <c r="M26" i="13"/>
  <c r="L26" i="13"/>
  <c r="K26" i="13"/>
  <c r="J26" i="13"/>
  <c r="I26" i="13"/>
  <c r="H26" i="13"/>
  <c r="G26" i="13"/>
  <c r="F26" i="13"/>
  <c r="E26" i="13"/>
  <c r="Q26" i="13" s="1"/>
  <c r="Q25" i="13"/>
  <c r="Q24" i="13"/>
  <c r="Q23" i="13"/>
  <c r="P23" i="13"/>
  <c r="O23" i="13"/>
  <c r="N23" i="13"/>
  <c r="M23" i="13"/>
  <c r="L23" i="13"/>
  <c r="K23" i="13"/>
  <c r="J23" i="13"/>
  <c r="I23" i="13"/>
  <c r="I5" i="13" s="1"/>
  <c r="I4" i="13" s="1"/>
  <c r="H23" i="13"/>
  <c r="H5" i="13" s="1"/>
  <c r="H4" i="13" s="1"/>
  <c r="G23" i="13"/>
  <c r="G5" i="13" s="1"/>
  <c r="G4" i="13" s="1"/>
  <c r="F23" i="13"/>
  <c r="F5" i="13" s="1"/>
  <c r="F4" i="13" s="1"/>
  <c r="E23" i="13"/>
  <c r="E5" i="13" s="1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P6" i="13"/>
  <c r="P5" i="13" s="1"/>
  <c r="P4" i="13" s="1"/>
  <c r="O6" i="13"/>
  <c r="N6" i="13"/>
  <c r="M6" i="13"/>
  <c r="L6" i="13"/>
  <c r="K6" i="13"/>
  <c r="J6" i="13"/>
  <c r="J5" i="13" s="1"/>
  <c r="J4" i="13" s="1"/>
  <c r="I6" i="13"/>
  <c r="H6" i="13"/>
  <c r="G6" i="13"/>
  <c r="F6" i="13"/>
  <c r="E6" i="13"/>
  <c r="Q6" i="13" s="1"/>
  <c r="M5" i="13"/>
  <c r="L5" i="13"/>
  <c r="M4" i="13"/>
  <c r="L4" i="13"/>
  <c r="P4" i="12"/>
  <c r="O4" i="12"/>
  <c r="N4" i="12"/>
  <c r="M4" i="12"/>
  <c r="L4" i="12"/>
  <c r="K4" i="12"/>
  <c r="J4" i="12"/>
  <c r="I4" i="12"/>
  <c r="H4" i="12"/>
  <c r="G4" i="12"/>
  <c r="F4" i="12"/>
  <c r="E4" i="12"/>
  <c r="Q34" i="12" l="1"/>
  <c r="Q7" i="12"/>
  <c r="Q8" i="12"/>
  <c r="Q11" i="12"/>
  <c r="Q14" i="12"/>
  <c r="Q16" i="12"/>
  <c r="Q18" i="12"/>
  <c r="Q21" i="12"/>
  <c r="Q24" i="12"/>
  <c r="Q25" i="12"/>
  <c r="Q27" i="12"/>
  <c r="Q28" i="12"/>
  <c r="Q29" i="12"/>
  <c r="Q30" i="12"/>
  <c r="Q35" i="12"/>
  <c r="Q6" i="12"/>
  <c r="Q10" i="12"/>
  <c r="Q13" i="12"/>
  <c r="Q17" i="12"/>
  <c r="Q22" i="12"/>
  <c r="Q26" i="12"/>
  <c r="Q31" i="12"/>
  <c r="Q20" i="12"/>
  <c r="Q33" i="12"/>
  <c r="Q32" i="12"/>
  <c r="Q12" i="12"/>
  <c r="Q19" i="12"/>
  <c r="Q4" i="12"/>
  <c r="Q9" i="12"/>
  <c r="Q15" i="12"/>
  <c r="Q5" i="12"/>
  <c r="Q5" i="13"/>
  <c r="E4" i="13"/>
  <c r="Q4" i="13" s="1"/>
  <c r="Q23" i="12"/>
  <c r="S36" i="11" l="1"/>
  <c r="P36" i="11"/>
  <c r="S35" i="11"/>
  <c r="P35" i="11"/>
  <c r="P33" i="11" s="1"/>
  <c r="S34" i="11"/>
  <c r="P34" i="11"/>
  <c r="S33" i="11"/>
  <c r="O33" i="11"/>
  <c r="N33" i="11"/>
  <c r="M33" i="11"/>
  <c r="L33" i="11"/>
  <c r="K33" i="11"/>
  <c r="J33" i="11"/>
  <c r="I33" i="11"/>
  <c r="H33" i="11"/>
  <c r="G33" i="11"/>
  <c r="F33" i="11"/>
  <c r="S32" i="11"/>
  <c r="P32" i="11"/>
  <c r="S31" i="11"/>
  <c r="P31" i="11"/>
  <c r="S30" i="11"/>
  <c r="P30" i="11"/>
  <c r="S28" i="11"/>
  <c r="P28" i="11"/>
  <c r="P27" i="11" s="1"/>
  <c r="O27" i="11"/>
  <c r="N27" i="11"/>
  <c r="M27" i="11"/>
  <c r="L27" i="11"/>
  <c r="K27" i="11"/>
  <c r="J27" i="11"/>
  <c r="I27" i="11"/>
  <c r="H27" i="11"/>
  <c r="G27" i="11"/>
  <c r="F27" i="11"/>
  <c r="S26" i="11"/>
  <c r="P26" i="11"/>
  <c r="S25" i="11"/>
  <c r="S24" i="11" s="1"/>
  <c r="P25" i="11"/>
  <c r="O24" i="11"/>
  <c r="N24" i="11"/>
  <c r="M24" i="11"/>
  <c r="L24" i="11"/>
  <c r="K24" i="11"/>
  <c r="J24" i="11"/>
  <c r="I24" i="11"/>
  <c r="H24" i="11"/>
  <c r="G24" i="11"/>
  <c r="F24" i="11"/>
  <c r="S23" i="11"/>
  <c r="P23" i="11"/>
  <c r="S22" i="11"/>
  <c r="P22" i="11"/>
  <c r="S21" i="11"/>
  <c r="P21" i="11"/>
  <c r="S20" i="11"/>
  <c r="P20" i="11"/>
  <c r="S19" i="11"/>
  <c r="P19" i="11"/>
  <c r="S18" i="11"/>
  <c r="P18" i="11"/>
  <c r="S17" i="11"/>
  <c r="P17" i="11"/>
  <c r="S16" i="11"/>
  <c r="P16" i="11"/>
  <c r="S15" i="11"/>
  <c r="P15" i="11"/>
  <c r="S14" i="11"/>
  <c r="P14" i="11"/>
  <c r="S13" i="11"/>
  <c r="P13" i="11"/>
  <c r="S12" i="11"/>
  <c r="P12" i="11"/>
  <c r="S11" i="11"/>
  <c r="P11" i="11"/>
  <c r="S10" i="11"/>
  <c r="P10" i="11"/>
  <c r="S9" i="11"/>
  <c r="P9" i="11"/>
  <c r="S8" i="11"/>
  <c r="P8" i="11"/>
  <c r="S7" i="11"/>
  <c r="O7" i="11"/>
  <c r="O6" i="11" s="1"/>
  <c r="O5" i="11" s="1"/>
  <c r="N7" i="11"/>
  <c r="N6" i="11" s="1"/>
  <c r="N5" i="11" s="1"/>
  <c r="M7" i="11"/>
  <c r="M6" i="11" s="1"/>
  <c r="M5" i="11" s="1"/>
  <c r="L7" i="11"/>
  <c r="L6" i="11" s="1"/>
  <c r="L5" i="11" s="1"/>
  <c r="K7" i="11"/>
  <c r="K6" i="11" s="1"/>
  <c r="J7" i="11"/>
  <c r="J6" i="11" s="1"/>
  <c r="J5" i="11" s="1"/>
  <c r="I7" i="11"/>
  <c r="H7" i="11"/>
  <c r="G7" i="11"/>
  <c r="F7" i="11"/>
  <c r="I6" i="11"/>
  <c r="H6" i="11"/>
  <c r="G6" i="11"/>
  <c r="G5" i="11" s="1"/>
  <c r="F6" i="11"/>
  <c r="I5" i="11"/>
  <c r="H5" i="11"/>
  <c r="R33" i="11" l="1"/>
  <c r="K5" i="11"/>
  <c r="S5" i="11" s="1"/>
  <c r="S6" i="11"/>
  <c r="R12" i="11"/>
  <c r="P6" i="11"/>
  <c r="R13" i="11"/>
  <c r="R19" i="11"/>
  <c r="U13" i="11"/>
  <c r="R31" i="11"/>
  <c r="R9" i="11"/>
  <c r="R15" i="11"/>
  <c r="R21" i="11"/>
  <c r="U9" i="11"/>
  <c r="R16" i="11"/>
  <c r="R22" i="11"/>
  <c r="P7" i="11"/>
  <c r="R35" i="11"/>
  <c r="P24" i="11"/>
  <c r="R28" i="11"/>
  <c r="S27" i="11"/>
  <c r="F5" i="11"/>
  <c r="U31" i="11" l="1"/>
  <c r="U28" i="11"/>
  <c r="U12" i="11"/>
  <c r="U20" i="11"/>
  <c r="U8" i="11"/>
  <c r="T6" i="11"/>
  <c r="U34" i="11"/>
  <c r="U22" i="11"/>
  <c r="U14" i="11"/>
  <c r="U16" i="11"/>
  <c r="U6" i="11"/>
  <c r="U18" i="11"/>
  <c r="U10" i="11"/>
  <c r="R24" i="11"/>
  <c r="Q24" i="11"/>
  <c r="U25" i="11"/>
  <c r="U33" i="11"/>
  <c r="U7" i="11"/>
  <c r="T5" i="11"/>
  <c r="T28" i="11"/>
  <c r="T22" i="11"/>
  <c r="T12" i="11"/>
  <c r="T34" i="11"/>
  <c r="T10" i="11"/>
  <c r="T16" i="11"/>
  <c r="T31" i="11"/>
  <c r="T20" i="11"/>
  <c r="T14" i="11"/>
  <c r="T8" i="11"/>
  <c r="T18" i="11"/>
  <c r="T23" i="11"/>
  <c r="T32" i="11"/>
  <c r="T24" i="11"/>
  <c r="T21" i="11"/>
  <c r="T25" i="11"/>
  <c r="R7" i="11"/>
  <c r="U24" i="11"/>
  <c r="T19" i="11"/>
  <c r="U23" i="11"/>
  <c r="T17" i="11"/>
  <c r="U30" i="11"/>
  <c r="U26" i="11"/>
  <c r="U17" i="11"/>
  <c r="T15" i="11"/>
  <c r="Q6" i="11"/>
  <c r="R26" i="11"/>
  <c r="R32" i="11"/>
  <c r="R6" i="11"/>
  <c r="R30" i="11"/>
  <c r="U11" i="11"/>
  <c r="R34" i="11"/>
  <c r="T13" i="11"/>
  <c r="R10" i="11"/>
  <c r="R20" i="11"/>
  <c r="T36" i="11"/>
  <c r="U35" i="11"/>
  <c r="T11" i="11"/>
  <c r="R14" i="11"/>
  <c r="R27" i="11"/>
  <c r="R25" i="11"/>
  <c r="T27" i="11"/>
  <c r="U27" i="11"/>
  <c r="T9" i="11"/>
  <c r="U32" i="11"/>
  <c r="R8" i="11"/>
  <c r="R23" i="11"/>
  <c r="T26" i="11"/>
  <c r="T35" i="11"/>
  <c r="T7" i="11"/>
  <c r="U21" i="11"/>
  <c r="T30" i="11"/>
  <c r="R17" i="11"/>
  <c r="P5" i="11"/>
  <c r="T33" i="11"/>
  <c r="U15" i="11"/>
  <c r="U19" i="11"/>
  <c r="R18" i="11"/>
  <c r="R11" i="11"/>
  <c r="Q5" i="11" l="1"/>
  <c r="Q13" i="11"/>
  <c r="Q31" i="11"/>
  <c r="Q26" i="11"/>
  <c r="Q15" i="11"/>
  <c r="Q27" i="11"/>
  <c r="Q17" i="11"/>
  <c r="Q34" i="11"/>
  <c r="Q19" i="11"/>
  <c r="Q16" i="11"/>
  <c r="Q21" i="11"/>
  <c r="Q23" i="11"/>
  <c r="Q8" i="11"/>
  <c r="Q10" i="11"/>
  <c r="Q25" i="11"/>
  <c r="Q35" i="11"/>
  <c r="Q12" i="11"/>
  <c r="Q14" i="11"/>
  <c r="Q33" i="11"/>
  <c r="Q30" i="11"/>
  <c r="Q32" i="11"/>
  <c r="Q18" i="11"/>
  <c r="Q36" i="11"/>
  <c r="Q9" i="11"/>
  <c r="Q20" i="11"/>
  <c r="Q11" i="11"/>
  <c r="Q28" i="11"/>
  <c r="Q22" i="11"/>
  <c r="Q7" i="11"/>
  <c r="AE27" i="10" l="1"/>
  <c r="AG27" i="10" s="1"/>
  <c r="AE26" i="10"/>
  <c r="AG26" i="10" s="1"/>
  <c r="AE25" i="10"/>
  <c r="AG25" i="10" s="1"/>
  <c r="AF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AE24" i="10" s="1"/>
  <c r="AG24" i="10" s="1"/>
  <c r="AE23" i="10"/>
  <c r="AG23" i="10" s="1"/>
  <c r="AE22" i="10"/>
  <c r="AG22" i="10" s="1"/>
  <c r="AE21" i="10"/>
  <c r="AG21" i="10" s="1"/>
  <c r="AE20" i="10"/>
  <c r="AG20" i="10" s="1"/>
  <c r="AE19" i="10"/>
  <c r="AG19" i="10" s="1"/>
  <c r="AF18" i="10"/>
  <c r="AD18" i="10"/>
  <c r="AC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AE18" i="10" s="1"/>
  <c r="AG18" i="10" s="1"/>
  <c r="G18" i="10"/>
  <c r="F18" i="10"/>
  <c r="AE17" i="10"/>
  <c r="AG17" i="10" s="1"/>
  <c r="AE16" i="10"/>
  <c r="AG16" i="10" s="1"/>
  <c r="AE15" i="10"/>
  <c r="AG15" i="10" s="1"/>
  <c r="AE14" i="10"/>
  <c r="AG14" i="10" s="1"/>
  <c r="AE13" i="10"/>
  <c r="AG13" i="10" s="1"/>
  <c r="AE12" i="10"/>
  <c r="AG12" i="10" s="1"/>
  <c r="AF11" i="10"/>
  <c r="AD11" i="10"/>
  <c r="AD6" i="10" s="1"/>
  <c r="AD5" i="10" s="1"/>
  <c r="AC11" i="10"/>
  <c r="AB11" i="10"/>
  <c r="AA11" i="10"/>
  <c r="AA6" i="10" s="1"/>
  <c r="AA5" i="10" s="1"/>
  <c r="Z11" i="10"/>
  <c r="Z6" i="10" s="1"/>
  <c r="Z5" i="10" s="1"/>
  <c r="Y11" i="10"/>
  <c r="Y6" i="10" s="1"/>
  <c r="Y5" i="10" s="1"/>
  <c r="X11" i="10"/>
  <c r="X6" i="10" s="1"/>
  <c r="X5" i="10" s="1"/>
  <c r="W11" i="10"/>
  <c r="V11" i="10"/>
  <c r="U11" i="10"/>
  <c r="T11" i="10"/>
  <c r="S11" i="10"/>
  <c r="S6" i="10" s="1"/>
  <c r="S5" i="10" s="1"/>
  <c r="R11" i="10"/>
  <c r="R6" i="10" s="1"/>
  <c r="R5" i="10" s="1"/>
  <c r="Q11" i="10"/>
  <c r="P11" i="10"/>
  <c r="O11" i="10"/>
  <c r="O6" i="10" s="1"/>
  <c r="O5" i="10" s="1"/>
  <c r="N11" i="10"/>
  <c r="N6" i="10" s="1"/>
  <c r="N5" i="10" s="1"/>
  <c r="M11" i="10"/>
  <c r="M6" i="10" s="1"/>
  <c r="M5" i="10" s="1"/>
  <c r="L11" i="10"/>
  <c r="L6" i="10" s="1"/>
  <c r="L5" i="10" s="1"/>
  <c r="K11" i="10"/>
  <c r="J11" i="10"/>
  <c r="I11" i="10"/>
  <c r="H11" i="10"/>
  <c r="G11" i="10"/>
  <c r="G6" i="10" s="1"/>
  <c r="G5" i="10" s="1"/>
  <c r="F11" i="10"/>
  <c r="AE11" i="10" s="1"/>
  <c r="AG11" i="10" s="1"/>
  <c r="AE10" i="10"/>
  <c r="AG10" i="10" s="1"/>
  <c r="AE9" i="10"/>
  <c r="AG9" i="10" s="1"/>
  <c r="AE8" i="10"/>
  <c r="AG8" i="10" s="1"/>
  <c r="AF7" i="10"/>
  <c r="AD7" i="10"/>
  <c r="AC7" i="10"/>
  <c r="AB7" i="10"/>
  <c r="AB6" i="10" s="1"/>
  <c r="AB5" i="10" s="1"/>
  <c r="Y7" i="10"/>
  <c r="X7" i="10"/>
  <c r="W7" i="10"/>
  <c r="V7" i="10"/>
  <c r="V6" i="10" s="1"/>
  <c r="V5" i="10" s="1"/>
  <c r="U7" i="10"/>
  <c r="U6" i="10" s="1"/>
  <c r="U5" i="10" s="1"/>
  <c r="T7" i="10"/>
  <c r="T6" i="10" s="1"/>
  <c r="T5" i="10" s="1"/>
  <c r="S7" i="10"/>
  <c r="R7" i="10"/>
  <c r="Q7" i="10"/>
  <c r="P7" i="10"/>
  <c r="P6" i="10" s="1"/>
  <c r="P5" i="10" s="1"/>
  <c r="O7" i="10"/>
  <c r="N7" i="10"/>
  <c r="M7" i="10"/>
  <c r="L7" i="10"/>
  <c r="K7" i="10"/>
  <c r="J7" i="10"/>
  <c r="J6" i="10" s="1"/>
  <c r="J5" i="10" s="1"/>
  <c r="I7" i="10"/>
  <c r="I6" i="10" s="1"/>
  <c r="I5" i="10" s="1"/>
  <c r="H7" i="10"/>
  <c r="AE7" i="10" s="1"/>
  <c r="AG7" i="10" s="1"/>
  <c r="G7" i="10"/>
  <c r="F7" i="10"/>
  <c r="AC6" i="10"/>
  <c r="AC5" i="10" s="1"/>
  <c r="W6" i="10"/>
  <c r="W5" i="10" s="1"/>
  <c r="Q6" i="10"/>
  <c r="K6" i="10"/>
  <c r="K5" i="10" s="1"/>
  <c r="Q5" i="10"/>
  <c r="F6" i="10" l="1"/>
  <c r="H6" i="10"/>
  <c r="H5" i="10" s="1"/>
  <c r="F5" i="10" l="1"/>
  <c r="AE5" i="10" s="1"/>
  <c r="AG5" i="10" s="1"/>
  <c r="AE6" i="10"/>
  <c r="AG6" i="10" s="1"/>
  <c r="I33" i="9" l="1"/>
  <c r="F33" i="9"/>
  <c r="I27" i="9"/>
  <c r="F27" i="9"/>
  <c r="I24" i="9"/>
  <c r="F24" i="9"/>
  <c r="I7" i="9"/>
  <c r="F7" i="9"/>
  <c r="K33" i="9" l="1"/>
  <c r="F6" i="9"/>
  <c r="K7" i="9"/>
  <c r="I6" i="9"/>
  <c r="H35" i="9" l="1"/>
  <c r="H32" i="9"/>
  <c r="H12" i="9"/>
  <c r="H30" i="9"/>
  <c r="H29" i="9"/>
  <c r="H15" i="9"/>
  <c r="F5" i="9"/>
  <c r="G6" i="9" s="1"/>
  <c r="H21" i="9"/>
  <c r="H34" i="9"/>
  <c r="H26" i="9"/>
  <c r="H25" i="9"/>
  <c r="H22" i="9"/>
  <c r="H13" i="9"/>
  <c r="H18" i="9"/>
  <c r="H6" i="9"/>
  <c r="H31" i="9"/>
  <c r="H28" i="9"/>
  <c r="H23" i="9"/>
  <c r="H20" i="9"/>
  <c r="H17" i="9"/>
  <c r="H14" i="9"/>
  <c r="H11" i="9"/>
  <c r="H8" i="9"/>
  <c r="H19" i="9"/>
  <c r="H16" i="9"/>
  <c r="H10" i="9"/>
  <c r="H9" i="9"/>
  <c r="H33" i="9"/>
  <c r="H27" i="9"/>
  <c r="H24" i="9"/>
  <c r="K15" i="9"/>
  <c r="I5" i="9"/>
  <c r="K35" i="9"/>
  <c r="K29" i="9"/>
  <c r="K21" i="9"/>
  <c r="K12" i="9"/>
  <c r="K24" i="9"/>
  <c r="K6" i="9"/>
  <c r="J6" i="9"/>
  <c r="K31" i="9"/>
  <c r="K28" i="9"/>
  <c r="K23" i="9"/>
  <c r="K20" i="9"/>
  <c r="K17" i="9"/>
  <c r="K14" i="9"/>
  <c r="K11" i="9"/>
  <c r="K8" i="9"/>
  <c r="K30" i="9"/>
  <c r="K22" i="9"/>
  <c r="K19" i="9"/>
  <c r="K16" i="9"/>
  <c r="K10" i="9"/>
  <c r="K34" i="9"/>
  <c r="K25" i="9"/>
  <c r="K13" i="9"/>
  <c r="K32" i="9"/>
  <c r="K18" i="9"/>
  <c r="K9" i="9"/>
  <c r="K26" i="9"/>
  <c r="K27" i="9"/>
  <c r="H7" i="9"/>
  <c r="J36" i="9" l="1"/>
  <c r="J12" i="9"/>
  <c r="J30" i="9"/>
  <c r="J22" i="9"/>
  <c r="J19" i="9"/>
  <c r="J16" i="9"/>
  <c r="J13" i="9"/>
  <c r="J10" i="9"/>
  <c r="J29" i="9"/>
  <c r="J21" i="9"/>
  <c r="J9" i="9"/>
  <c r="J26" i="9"/>
  <c r="J35" i="9"/>
  <c r="J32" i="9"/>
  <c r="J15" i="9"/>
  <c r="J34" i="9"/>
  <c r="J31" i="9"/>
  <c r="J28" i="9"/>
  <c r="J23" i="9"/>
  <c r="J20" i="9"/>
  <c r="J17" i="9"/>
  <c r="J14" i="9"/>
  <c r="J11" i="9"/>
  <c r="J8" i="9"/>
  <c r="J25" i="9"/>
  <c r="J5" i="9"/>
  <c r="J18" i="9"/>
  <c r="J7" i="9"/>
  <c r="J24" i="9"/>
  <c r="J27" i="9"/>
  <c r="J33" i="9"/>
  <c r="G32" i="9"/>
  <c r="G9" i="9"/>
  <c r="G36" i="9"/>
  <c r="G25" i="9"/>
  <c r="G22" i="9"/>
  <c r="G16" i="9"/>
  <c r="G30" i="9"/>
  <c r="G13" i="9"/>
  <c r="G29" i="9"/>
  <c r="G15" i="9"/>
  <c r="G5" i="9"/>
  <c r="G19" i="9"/>
  <c r="G10" i="9"/>
  <c r="G18" i="9"/>
  <c r="G34" i="9"/>
  <c r="G26" i="9"/>
  <c r="G31" i="9"/>
  <c r="G28" i="9"/>
  <c r="G23" i="9"/>
  <c r="G20" i="9"/>
  <c r="G17" i="9"/>
  <c r="G14" i="9"/>
  <c r="G11" i="9"/>
  <c r="G8" i="9"/>
  <c r="G35" i="9"/>
  <c r="G21" i="9"/>
  <c r="G12" i="9"/>
  <c r="G24" i="9"/>
  <c r="G7" i="9"/>
  <c r="G33" i="9"/>
  <c r="G27" i="9"/>
  <c r="AG27" i="8" l="1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S27" i="7" l="1"/>
  <c r="P27" i="7"/>
  <c r="S26" i="7"/>
  <c r="S25" i="7"/>
  <c r="S24" i="7" s="1"/>
  <c r="P25" i="7"/>
  <c r="P24" i="7"/>
  <c r="O24" i="7"/>
  <c r="S23" i="7"/>
  <c r="P23" i="7"/>
  <c r="S22" i="7"/>
  <c r="P22" i="7"/>
  <c r="S21" i="7"/>
  <c r="P21" i="7"/>
  <c r="S20" i="7"/>
  <c r="P20" i="7"/>
  <c r="S19" i="7"/>
  <c r="P19" i="7"/>
  <c r="P18" i="7"/>
  <c r="O18" i="7"/>
  <c r="S17" i="7"/>
  <c r="P17" i="7"/>
  <c r="S16" i="7"/>
  <c r="P16" i="7"/>
  <c r="S15" i="7"/>
  <c r="P15" i="7"/>
  <c r="S14" i="7"/>
  <c r="P14" i="7"/>
  <c r="S13" i="7"/>
  <c r="P13" i="7"/>
  <c r="S12" i="7"/>
  <c r="S11" i="7" s="1"/>
  <c r="P12" i="7"/>
  <c r="P11" i="7" s="1"/>
  <c r="O11" i="7"/>
  <c r="S10" i="7"/>
  <c r="P10" i="7"/>
  <c r="S9" i="7"/>
  <c r="P9" i="7"/>
  <c r="S8" i="7"/>
  <c r="S7" i="7" s="1"/>
  <c r="O7" i="7"/>
  <c r="N6" i="7"/>
  <c r="M6" i="7"/>
  <c r="L6" i="7"/>
  <c r="K6" i="7"/>
  <c r="J6" i="7"/>
  <c r="I6" i="7"/>
  <c r="H6" i="7"/>
  <c r="G6" i="7"/>
  <c r="F6" i="7"/>
  <c r="N5" i="7"/>
  <c r="M5" i="7"/>
  <c r="L5" i="7"/>
  <c r="K5" i="7"/>
  <c r="J5" i="7"/>
  <c r="I5" i="7"/>
  <c r="H5" i="7"/>
  <c r="G5" i="7"/>
  <c r="F5" i="7"/>
  <c r="P6" i="7" l="1"/>
  <c r="R15" i="7" s="1"/>
  <c r="R10" i="7"/>
  <c r="S18" i="7"/>
  <c r="R21" i="7" l="1"/>
  <c r="R16" i="7"/>
  <c r="R9" i="7"/>
  <c r="R11" i="7"/>
  <c r="R14" i="7"/>
  <c r="S6" i="7"/>
  <c r="R19" i="7"/>
  <c r="O5" i="7"/>
  <c r="S5" i="7" s="1"/>
  <c r="T10" i="7" s="1"/>
  <c r="R13" i="7"/>
  <c r="R26" i="7"/>
  <c r="R18" i="7"/>
  <c r="R23" i="7"/>
  <c r="U24" i="7"/>
  <c r="R6" i="7"/>
  <c r="R24" i="7"/>
  <c r="R25" i="7"/>
  <c r="R20" i="7"/>
  <c r="R8" i="7"/>
  <c r="R17" i="7"/>
  <c r="R12" i="7"/>
  <c r="R22" i="7"/>
  <c r="U18" i="7"/>
  <c r="U6" i="7"/>
  <c r="U15" i="7"/>
  <c r="U10" i="7"/>
  <c r="R7" i="7"/>
  <c r="T16" i="7"/>
  <c r="T13" i="7" l="1"/>
  <c r="T17" i="7"/>
  <c r="T6" i="7"/>
  <c r="T27" i="7"/>
  <c r="T18" i="7"/>
  <c r="T11" i="7"/>
  <c r="T26" i="7"/>
  <c r="T22" i="7"/>
  <c r="T19" i="7"/>
  <c r="T23" i="7"/>
  <c r="T25" i="7"/>
  <c r="T21" i="7"/>
  <c r="T15" i="7"/>
  <c r="T7" i="7"/>
  <c r="T12" i="7"/>
  <c r="T5" i="7"/>
  <c r="T24" i="7"/>
  <c r="U21" i="7"/>
  <c r="U19" i="7"/>
  <c r="U11" i="7"/>
  <c r="U16" i="7"/>
  <c r="U26" i="7"/>
  <c r="U20" i="7"/>
  <c r="U12" i="7"/>
  <c r="U8" i="7"/>
  <c r="T14" i="7"/>
  <c r="U7" i="7"/>
  <c r="U22" i="7"/>
  <c r="P5" i="7"/>
  <c r="Q7" i="7" s="1"/>
  <c r="U13" i="7"/>
  <c r="T20" i="7"/>
  <c r="U14" i="7"/>
  <c r="U17" i="7"/>
  <c r="T8" i="7"/>
  <c r="T9" i="7"/>
  <c r="U25" i="7"/>
  <c r="U9" i="7"/>
  <c r="U23" i="7"/>
  <c r="Q20" i="7" l="1"/>
  <c r="Q15" i="7"/>
  <c r="Q5" i="7"/>
  <c r="Q25" i="7"/>
  <c r="Q23" i="7"/>
  <c r="Q16" i="7"/>
  <c r="Q26" i="7"/>
  <c r="Q24" i="7"/>
  <c r="Q27" i="7"/>
  <c r="Q13" i="7"/>
  <c r="Q21" i="7"/>
  <c r="Q9" i="7"/>
  <c r="Q14" i="7"/>
  <c r="Q11" i="7"/>
  <c r="Q19" i="7"/>
  <c r="Q8" i="7"/>
  <c r="Q18" i="7"/>
  <c r="Q12" i="7"/>
  <c r="Q17" i="7"/>
  <c r="Q10" i="7"/>
  <c r="Q22" i="7"/>
  <c r="Q6" i="7"/>
  <c r="L24" i="6"/>
  <c r="I24" i="6"/>
  <c r="F24" i="6"/>
  <c r="L18" i="6"/>
  <c r="I18" i="6"/>
  <c r="F18" i="6"/>
  <c r="L11" i="6"/>
  <c r="F11" i="6"/>
  <c r="L7" i="6"/>
  <c r="L6" i="6" s="1"/>
  <c r="I7" i="6"/>
  <c r="F7" i="6"/>
  <c r="I6" i="6"/>
  <c r="K10" i="6" s="1"/>
  <c r="F6" i="6"/>
  <c r="H25" i="6" s="1"/>
  <c r="K18" i="6" l="1"/>
  <c r="N18" i="6"/>
  <c r="N19" i="6"/>
  <c r="N21" i="6"/>
  <c r="K24" i="6"/>
  <c r="H24" i="6"/>
  <c r="H11" i="6"/>
  <c r="N6" i="6"/>
  <c r="L5" i="6"/>
  <c r="K9" i="6"/>
  <c r="K13" i="6"/>
  <c r="K17" i="6"/>
  <c r="K26" i="6"/>
  <c r="H18" i="6"/>
  <c r="N23" i="6"/>
  <c r="N8" i="6"/>
  <c r="K12" i="6"/>
  <c r="H9" i="6"/>
  <c r="N16" i="6"/>
  <c r="N25" i="6"/>
  <c r="K7" i="6"/>
  <c r="K20" i="6"/>
  <c r="H13" i="6"/>
  <c r="H15" i="6"/>
  <c r="H17" i="6"/>
  <c r="H26" i="6"/>
  <c r="K11" i="6"/>
  <c r="N20" i="6"/>
  <c r="N22" i="6"/>
  <c r="K6" i="6"/>
  <c r="N7" i="6"/>
  <c r="N9" i="6"/>
  <c r="K15" i="6"/>
  <c r="F5" i="6"/>
  <c r="H19" i="6"/>
  <c r="H21" i="6"/>
  <c r="H23" i="6"/>
  <c r="H22" i="6"/>
  <c r="N12" i="6"/>
  <c r="H7" i="6"/>
  <c r="N10" i="6"/>
  <c r="K14" i="6"/>
  <c r="K16" i="6"/>
  <c r="K25" i="6"/>
  <c r="H20" i="6"/>
  <c r="N14" i="6"/>
  <c r="H6" i="6"/>
  <c r="K22" i="6"/>
  <c r="H8" i="6"/>
  <c r="H10" i="6"/>
  <c r="N11" i="6"/>
  <c r="N13" i="6"/>
  <c r="N15" i="6"/>
  <c r="N17" i="6"/>
  <c r="N24" i="6"/>
  <c r="N26" i="6"/>
  <c r="I5" i="6"/>
  <c r="M6" i="6" s="1"/>
  <c r="K19" i="6"/>
  <c r="K21" i="6"/>
  <c r="K23" i="6"/>
  <c r="K8" i="6"/>
  <c r="H12" i="6"/>
  <c r="H14" i="6"/>
  <c r="H16" i="6"/>
  <c r="G27" i="6" l="1"/>
  <c r="G25" i="6"/>
  <c r="G16" i="6"/>
  <c r="G14" i="6"/>
  <c r="G12" i="6"/>
  <c r="G5" i="6"/>
  <c r="G20" i="6"/>
  <c r="G26" i="6"/>
  <c r="G9" i="6"/>
  <c r="G10" i="6"/>
  <c r="G8" i="6"/>
  <c r="G17" i="6"/>
  <c r="G15" i="6"/>
  <c r="G13" i="6"/>
  <c r="G22" i="6"/>
  <c r="G7" i="6"/>
  <c r="G23" i="6"/>
  <c r="G21" i="6"/>
  <c r="G19" i="6"/>
  <c r="J27" i="6"/>
  <c r="M23" i="6"/>
  <c r="M21" i="6"/>
  <c r="M19" i="6"/>
  <c r="J5" i="6"/>
  <c r="J10" i="6"/>
  <c r="J8" i="6"/>
  <c r="J23" i="6"/>
  <c r="J21" i="6"/>
  <c r="J22" i="6"/>
  <c r="M25" i="6"/>
  <c r="M16" i="6"/>
  <c r="J25" i="6"/>
  <c r="J19" i="6"/>
  <c r="M12" i="6"/>
  <c r="M26" i="6"/>
  <c r="M17" i="6"/>
  <c r="M15" i="6"/>
  <c r="M13" i="6"/>
  <c r="J26" i="6"/>
  <c r="J17" i="6"/>
  <c r="J15" i="6"/>
  <c r="J13" i="6"/>
  <c r="M9" i="6"/>
  <c r="M22" i="6"/>
  <c r="M20" i="6"/>
  <c r="J11" i="6"/>
  <c r="J9" i="6"/>
  <c r="J20" i="6"/>
  <c r="M14" i="6"/>
  <c r="J16" i="6"/>
  <c r="J12" i="6"/>
  <c r="M10" i="6"/>
  <c r="M8" i="6"/>
  <c r="J14" i="6"/>
  <c r="G11" i="6"/>
  <c r="J24" i="6"/>
  <c r="M11" i="6"/>
  <c r="J7" i="6"/>
  <c r="M24" i="6"/>
  <c r="M18" i="6"/>
  <c r="G6" i="6"/>
  <c r="M5" i="6"/>
  <c r="M7" i="6"/>
  <c r="G24" i="6"/>
  <c r="J6" i="6"/>
  <c r="J18" i="6"/>
  <c r="G18" i="6"/>
  <c r="N38" i="5" l="1"/>
  <c r="M38" i="5"/>
  <c r="L38" i="5"/>
  <c r="P37" i="5"/>
  <c r="O37" i="5"/>
  <c r="N37" i="5"/>
  <c r="M37" i="5"/>
  <c r="P35" i="5"/>
  <c r="P38" i="5" s="1"/>
  <c r="O35" i="5"/>
  <c r="O38" i="5" s="1"/>
  <c r="N35" i="5"/>
  <c r="M35" i="5"/>
  <c r="L35" i="5"/>
  <c r="K35" i="5"/>
  <c r="K38" i="5" s="1"/>
  <c r="J35" i="5"/>
  <c r="J38" i="5" s="1"/>
  <c r="I35" i="5"/>
  <c r="H35" i="5"/>
  <c r="H38" i="5" s="1"/>
  <c r="G35" i="5"/>
  <c r="G38" i="5" s="1"/>
  <c r="F35" i="5"/>
  <c r="F38" i="5" s="1"/>
  <c r="E35" i="5"/>
  <c r="P33" i="5"/>
  <c r="O33" i="5"/>
  <c r="O34" i="5" s="1"/>
  <c r="N33" i="5"/>
  <c r="N34" i="5" s="1"/>
  <c r="M33" i="5"/>
  <c r="M34" i="5" s="1"/>
  <c r="L33" i="5"/>
  <c r="L37" i="5" s="1"/>
  <c r="K33" i="5"/>
  <c r="K37" i="5" s="1"/>
  <c r="J33" i="5"/>
  <c r="J34" i="5" s="1"/>
  <c r="I33" i="5"/>
  <c r="I37" i="5" s="1"/>
  <c r="H33" i="5"/>
  <c r="H37" i="5" s="1"/>
  <c r="G33" i="5"/>
  <c r="G37" i="5" s="1"/>
  <c r="F33" i="5"/>
  <c r="F37" i="5" s="1"/>
  <c r="E37" i="5"/>
  <c r="Q32" i="5"/>
  <c r="Q31" i="5"/>
  <c r="Q30" i="5"/>
  <c r="Q29" i="5"/>
  <c r="Q28" i="5"/>
  <c r="Q27" i="5"/>
  <c r="Q26" i="5"/>
  <c r="Q25" i="5"/>
  <c r="Q24" i="5"/>
  <c r="Q23" i="5"/>
  <c r="Q22" i="5"/>
  <c r="Q35" i="5" s="1"/>
  <c r="Q21" i="5"/>
  <c r="Q33" i="5" s="1"/>
  <c r="Q20" i="5"/>
  <c r="Q19" i="5"/>
  <c r="Q18" i="5"/>
  <c r="Q17" i="5"/>
  <c r="Q16" i="5"/>
  <c r="Q15" i="5"/>
  <c r="Q14" i="5"/>
  <c r="Q13" i="5"/>
  <c r="O8" i="5"/>
  <c r="N8" i="5"/>
  <c r="Q7" i="5"/>
  <c r="M8" i="5" s="1"/>
  <c r="Q5" i="5"/>
  <c r="O6" i="5" s="1"/>
  <c r="Q38" i="5" l="1"/>
  <c r="Q36" i="5"/>
  <c r="N36" i="5"/>
  <c r="I36" i="5"/>
  <c r="L36" i="5"/>
  <c r="M36" i="5"/>
  <c r="Q34" i="5"/>
  <c r="P34" i="5"/>
  <c r="Q37" i="5"/>
  <c r="E36" i="5"/>
  <c r="P6" i="5"/>
  <c r="F34" i="5"/>
  <c r="P36" i="5"/>
  <c r="Q8" i="5"/>
  <c r="H6" i="5"/>
  <c r="H34" i="5"/>
  <c r="I6" i="5"/>
  <c r="E38" i="5"/>
  <c r="H8" i="5"/>
  <c r="L34" i="5"/>
  <c r="K36" i="5"/>
  <c r="J37" i="5"/>
  <c r="I38" i="5"/>
  <c r="E6" i="5"/>
  <c r="Q6" i="5"/>
  <c r="O36" i="5"/>
  <c r="F6" i="5"/>
  <c r="P8" i="5"/>
  <c r="G6" i="5"/>
  <c r="E8" i="5"/>
  <c r="G34" i="5"/>
  <c r="F8" i="5"/>
  <c r="F36" i="5"/>
  <c r="G8" i="5"/>
  <c r="I34" i="5"/>
  <c r="G36" i="5"/>
  <c r="J6" i="5"/>
  <c r="H36" i="5"/>
  <c r="K6" i="5"/>
  <c r="I8" i="5"/>
  <c r="K34" i="5"/>
  <c r="L6" i="5"/>
  <c r="J8" i="5"/>
  <c r="J36" i="5"/>
  <c r="M6" i="5"/>
  <c r="K8" i="5"/>
  <c r="N6" i="5"/>
  <c r="L8" i="5"/>
  <c r="D21" i="4" l="1"/>
  <c r="E14" i="4" s="1"/>
  <c r="I20" i="4"/>
  <c r="I19" i="4"/>
  <c r="E19" i="4"/>
  <c r="I18" i="4"/>
  <c r="H17" i="4"/>
  <c r="I17" i="4" s="1"/>
  <c r="F17" i="4"/>
  <c r="F21" i="4" s="1"/>
  <c r="D17" i="4"/>
  <c r="E17" i="4" s="1"/>
  <c r="I16" i="4"/>
  <c r="E16" i="4"/>
  <c r="I15" i="4"/>
  <c r="I14" i="4"/>
  <c r="I13" i="4"/>
  <c r="I12" i="4"/>
  <c r="E12" i="4"/>
  <c r="I11" i="4"/>
  <c r="F11" i="4"/>
  <c r="D11" i="4"/>
  <c r="E11" i="4" s="1"/>
  <c r="I10" i="4"/>
  <c r="I9" i="4"/>
  <c r="E9" i="4"/>
  <c r="I8" i="4"/>
  <c r="H8" i="4"/>
  <c r="F8" i="4"/>
  <c r="G8" i="4" s="1"/>
  <c r="D8" i="4"/>
  <c r="E8" i="4" s="1"/>
  <c r="I7" i="4"/>
  <c r="I6" i="4"/>
  <c r="E6" i="4"/>
  <c r="I5" i="4"/>
  <c r="H5" i="4"/>
  <c r="F5" i="4"/>
  <c r="G5" i="4" s="1"/>
  <c r="D5" i="4"/>
  <c r="E5" i="4" s="1"/>
  <c r="G14" i="4" l="1"/>
  <c r="G10" i="4"/>
  <c r="G7" i="4"/>
  <c r="G13" i="4"/>
  <c r="G12" i="4"/>
  <c r="G18" i="4"/>
  <c r="G15" i="4"/>
  <c r="G9" i="4"/>
  <c r="G19" i="4"/>
  <c r="G21" i="4"/>
  <c r="G6" i="4"/>
  <c r="G16" i="4"/>
  <c r="G11" i="4"/>
  <c r="E21" i="4"/>
  <c r="E15" i="4"/>
  <c r="E18" i="4"/>
  <c r="G17" i="4"/>
  <c r="H21" i="4"/>
  <c r="I21" i="4" s="1"/>
  <c r="E13" i="4"/>
  <c r="E20" i="4"/>
  <c r="E7" i="4"/>
  <c r="E10" i="4"/>
  <c r="G7" i="3" l="1"/>
  <c r="F7" i="3"/>
  <c r="E7" i="3"/>
  <c r="D7" i="3"/>
  <c r="E6" i="3"/>
  <c r="E5" i="3"/>
  <c r="D5" i="3"/>
  <c r="F4" i="3"/>
  <c r="E4" i="3"/>
  <c r="D4" i="3"/>
</calcChain>
</file>

<file path=xl/sharedStrings.xml><?xml version="1.0" encoding="utf-8"?>
<sst xmlns="http://schemas.openxmlformats.org/spreadsheetml/2006/main" count="594" uniqueCount="215">
  <si>
    <t>（令和）</t>
    <rPh sb="1" eb="3">
      <t>レイワ</t>
    </rPh>
    <phoneticPr fontId="4"/>
  </si>
  <si>
    <t>年次</t>
    <rPh sb="0" eb="2">
      <t>ネンジ</t>
    </rPh>
    <phoneticPr fontId="4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</si>
  <si>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</si>
  <si>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</si>
  <si>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</si>
  <si>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</si>
  <si>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</si>
  <si>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</si>
  <si>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</si>
  <si>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</si>
  <si>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</si>
  <si>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</si>
  <si>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</si>
  <si>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</si>
  <si>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</si>
  <si>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</si>
  <si>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</si>
  <si>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</si>
  <si>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</si>
  <si>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</si>
  <si>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</si>
  <si>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</si>
  <si>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</si>
  <si>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</si>
  <si>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</si>
  <si>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</si>
  <si>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元</t>
    <rPh sb="0" eb="1">
      <t>ガン</t>
    </rPh>
    <phoneticPr fontId="4"/>
  </si>
  <si>
    <t>患者数（人）</t>
    <rPh sb="0" eb="3">
      <t>カンジャスウ</t>
    </rPh>
    <rPh sb="4" eb="5">
      <t>ニン</t>
    </rPh>
    <phoneticPr fontId="4"/>
  </si>
  <si>
    <t>事件数</t>
    <rPh sb="0" eb="3">
      <t>ジケンスウ</t>
    </rPh>
    <phoneticPr fontId="4"/>
  </si>
  <si>
    <t>摂食者数(人）</t>
    <rPh sb="0" eb="3">
      <t>セッショクシャ</t>
    </rPh>
    <rPh sb="3" eb="4">
      <t>スウ</t>
    </rPh>
    <rPh sb="5" eb="6">
      <t>ニン</t>
    </rPh>
    <phoneticPr fontId="4"/>
  </si>
  <si>
    <t>死者数（人）</t>
    <rPh sb="0" eb="3">
      <t>シシャスウ</t>
    </rPh>
    <rPh sb="4" eb="5">
      <t>ニン</t>
    </rPh>
    <phoneticPr fontId="4"/>
  </si>
  <si>
    <t>患者数／事件数</t>
    <rPh sb="0" eb="3">
      <t>カンジャスウ</t>
    </rPh>
    <rPh sb="4" eb="7">
      <t>ジケンスウ</t>
    </rPh>
    <phoneticPr fontId="4"/>
  </si>
  <si>
    <t>り患率</t>
    <rPh sb="1" eb="2">
      <t>リカン</t>
    </rPh>
    <rPh sb="2" eb="3">
      <t>リツ</t>
    </rPh>
    <phoneticPr fontId="4"/>
  </si>
  <si>
    <t xml:space="preserve">過去60年平均 </t>
    <rPh sb="0" eb="2">
      <t>カコ</t>
    </rPh>
    <rPh sb="4" eb="7">
      <t>ネンヘイキン</t>
    </rPh>
    <phoneticPr fontId="4"/>
  </si>
  <si>
    <t xml:space="preserve">過去10年平均 </t>
    <rPh sb="0" eb="2">
      <t>カコ</t>
    </rPh>
    <rPh sb="4" eb="7">
      <t>ネンヘイキン</t>
    </rPh>
    <phoneticPr fontId="4"/>
  </si>
  <si>
    <t xml:space="preserve">過去5年平均 </t>
    <rPh sb="0" eb="2">
      <t>カコ</t>
    </rPh>
    <rPh sb="3" eb="6">
      <t>ネンヘイキン</t>
    </rPh>
    <phoneticPr fontId="4"/>
  </si>
  <si>
    <t>合計</t>
    <rPh sb="0" eb="2">
      <t>ゴウケイ</t>
    </rPh>
    <phoneticPr fontId="4"/>
  </si>
  <si>
    <t xml:space="preserve">平成元年 </t>
    <rPh sb="0" eb="2">
      <t>ヘイセイ</t>
    </rPh>
    <rPh sb="2" eb="4">
      <t>ガンネン</t>
    </rPh>
    <phoneticPr fontId="4"/>
  </si>
  <si>
    <t xml:space="preserve">令和元年 </t>
    <rPh sb="0" eb="2">
      <t>レイワ</t>
    </rPh>
    <rPh sb="2" eb="4">
      <t>ガンネン</t>
    </rPh>
    <phoneticPr fontId="4"/>
  </si>
  <si>
    <t>注）　り患率は人口１０万人対比で表している。</t>
    <rPh sb="0" eb="1">
      <t>チュウ</t>
    </rPh>
    <rPh sb="4" eb="5">
      <t>リカン</t>
    </rPh>
    <rPh sb="5" eb="6">
      <t>リツ</t>
    </rPh>
    <rPh sb="7" eb="9">
      <t>ジンコウ</t>
    </rPh>
    <rPh sb="11" eb="13">
      <t>マンニン</t>
    </rPh>
    <rPh sb="13" eb="15">
      <t>タイヒ</t>
    </rPh>
    <rPh sb="16" eb="17">
      <t>アラワ</t>
    </rPh>
    <phoneticPr fontId="4"/>
  </si>
  <si>
    <t>表２　保健所別発生状況（令和６年）</t>
    <rPh sb="0" eb="1">
      <t>ヒョウ</t>
    </rPh>
    <rPh sb="3" eb="6">
      <t>ホケンショ</t>
    </rPh>
    <rPh sb="6" eb="7">
      <t>ベツ</t>
    </rPh>
    <rPh sb="7" eb="9">
      <t>ハッセイ</t>
    </rPh>
    <rPh sb="9" eb="11">
      <t>ジョウキョウ</t>
    </rPh>
    <rPh sb="12" eb="14">
      <t>レイワ</t>
    </rPh>
    <rPh sb="15" eb="16">
      <t>ネン</t>
    </rPh>
    <rPh sb="16" eb="17">
      <t>ガンネン</t>
    </rPh>
    <phoneticPr fontId="4"/>
  </si>
  <si>
    <t>　　　　　　　　　　　項目
保健所名</t>
    <rPh sb="11" eb="13">
      <t>コウモク</t>
    </rPh>
    <rPh sb="14" eb="17">
      <t>ホケンジョ</t>
    </rPh>
    <rPh sb="17" eb="18">
      <t>メイ</t>
    </rPh>
    <phoneticPr fontId="4"/>
  </si>
  <si>
    <t>発生件数</t>
    <rPh sb="0" eb="2">
      <t>ハッセイ</t>
    </rPh>
    <rPh sb="2" eb="4">
      <t>ケンスウ</t>
    </rPh>
    <phoneticPr fontId="4"/>
  </si>
  <si>
    <t>患者数</t>
    <rPh sb="0" eb="3">
      <t>カンジャスウ</t>
    </rPh>
    <phoneticPr fontId="4"/>
  </si>
  <si>
    <t>死者数</t>
    <rPh sb="0" eb="3">
      <t>シシャスウ</t>
    </rPh>
    <phoneticPr fontId="4"/>
  </si>
  <si>
    <t>（件）</t>
    <rPh sb="1" eb="2">
      <t>ケン</t>
    </rPh>
    <phoneticPr fontId="4"/>
  </si>
  <si>
    <t>構成比（％）</t>
    <rPh sb="0" eb="3">
      <t>コウセイヒ</t>
    </rPh>
    <phoneticPr fontId="4"/>
  </si>
  <si>
    <t>（人）</t>
    <rPh sb="1" eb="2">
      <t>ニン</t>
    </rPh>
    <phoneticPr fontId="4"/>
  </si>
  <si>
    <t>岐阜</t>
    <rPh sb="0" eb="2">
      <t>ギフ</t>
    </rPh>
    <phoneticPr fontId="4"/>
  </si>
  <si>
    <t>本巣・山県</t>
    <rPh sb="0" eb="2">
      <t>モトス</t>
    </rPh>
    <rPh sb="3" eb="5">
      <t>ヤマガタ</t>
    </rPh>
    <phoneticPr fontId="4"/>
  </si>
  <si>
    <t>西濃</t>
    <rPh sb="0" eb="2">
      <t>セイノウ</t>
    </rPh>
    <phoneticPr fontId="4"/>
  </si>
  <si>
    <t>揖斐</t>
    <rPh sb="0" eb="2">
      <t>イビ</t>
    </rPh>
    <phoneticPr fontId="4"/>
  </si>
  <si>
    <t>関</t>
    <rPh sb="0" eb="1">
      <t>セキ</t>
    </rPh>
    <phoneticPr fontId="4"/>
  </si>
  <si>
    <t>郡上</t>
    <rPh sb="0" eb="2">
      <t>グジョウ</t>
    </rPh>
    <phoneticPr fontId="4"/>
  </si>
  <si>
    <t>可茂</t>
    <rPh sb="0" eb="1">
      <t>カ</t>
    </rPh>
    <rPh sb="1" eb="2">
      <t>モ</t>
    </rPh>
    <phoneticPr fontId="4"/>
  </si>
  <si>
    <t>東濃</t>
    <rPh sb="0" eb="1">
      <t>トウ</t>
    </rPh>
    <rPh sb="1" eb="2">
      <t>ノウ</t>
    </rPh>
    <phoneticPr fontId="4"/>
  </si>
  <si>
    <t>恵那</t>
    <rPh sb="0" eb="2">
      <t>エナ</t>
    </rPh>
    <phoneticPr fontId="4"/>
  </si>
  <si>
    <t>飛騨</t>
    <rPh sb="0" eb="2">
      <t>ヒダ</t>
    </rPh>
    <phoneticPr fontId="4"/>
  </si>
  <si>
    <t>下呂</t>
    <rPh sb="0" eb="2">
      <t>ゲロ</t>
    </rPh>
    <phoneticPr fontId="4"/>
  </si>
  <si>
    <t>岐阜市</t>
    <rPh sb="0" eb="3">
      <t>ギフシ</t>
    </rPh>
    <phoneticPr fontId="4"/>
  </si>
  <si>
    <t>計</t>
    <rPh sb="0" eb="1">
      <t>ケイ</t>
    </rPh>
    <phoneticPr fontId="4"/>
  </si>
  <si>
    <t>注)　数値は、原因施設の所在地、原因施設が判明しなかった場合は患者の住所地を所管</t>
    <rPh sb="0" eb="1">
      <t>チュウイ</t>
    </rPh>
    <rPh sb="3" eb="5">
      <t>スウチ</t>
    </rPh>
    <rPh sb="7" eb="9">
      <t>ゲンイン</t>
    </rPh>
    <rPh sb="9" eb="11">
      <t>シセツ</t>
    </rPh>
    <rPh sb="12" eb="15">
      <t>ショザイチ</t>
    </rPh>
    <rPh sb="16" eb="20">
      <t>ゲンインシセツ</t>
    </rPh>
    <rPh sb="21" eb="23">
      <t>ハンメイ</t>
    </rPh>
    <rPh sb="28" eb="30">
      <t>バアイ</t>
    </rPh>
    <rPh sb="31" eb="33">
      <t>カンジャ</t>
    </rPh>
    <rPh sb="34" eb="37">
      <t>ジュウショチ</t>
    </rPh>
    <rPh sb="38" eb="40">
      <t>ショカン</t>
    </rPh>
    <phoneticPr fontId="4"/>
  </si>
  <si>
    <t>　　　する保健所で計上した。</t>
    <phoneticPr fontId="4"/>
  </si>
  <si>
    <t>表３　月別発生状況（令和６年）</t>
    <rPh sb="0" eb="1">
      <t>ヒョウ</t>
    </rPh>
    <rPh sb="3" eb="5">
      <t>ツキベツ</t>
    </rPh>
    <rPh sb="5" eb="7">
      <t>ハッセイ</t>
    </rPh>
    <rPh sb="7" eb="9">
      <t>ジョウキョウ</t>
    </rPh>
    <rPh sb="10" eb="12">
      <t>レイワ</t>
    </rPh>
    <rPh sb="13" eb="14">
      <t>ネン</t>
    </rPh>
    <rPh sb="14" eb="15">
      <t>ガンネン</t>
    </rPh>
    <phoneticPr fontId="4"/>
  </si>
  <si>
    <r>
      <t>　　　　　　　　　　　　　</t>
    </r>
    <r>
      <rPr>
        <sz val="11"/>
        <color theme="1"/>
        <rFont val="Yu Gothic"/>
        <family val="2"/>
        <scheme val="minor"/>
      </rPr>
      <t>月
項目</t>
    </r>
    <rPh sb="15" eb="17">
      <t>コウモク</t>
    </rPh>
    <phoneticPr fontId="4"/>
  </si>
  <si>
    <t>表４　過去１０年間の月別発生状況（平成27～令和６年）</t>
    <rPh sb="0" eb="1">
      <t>ヒョウ</t>
    </rPh>
    <rPh sb="3" eb="5">
      <t>カコ</t>
    </rPh>
    <rPh sb="7" eb="9">
      <t>ネンカン</t>
    </rPh>
    <rPh sb="10" eb="12">
      <t>ツキベツ</t>
    </rPh>
    <rPh sb="12" eb="14">
      <t>ハッセイ</t>
    </rPh>
    <rPh sb="14" eb="16">
      <t>ジョウキョウ</t>
    </rPh>
    <rPh sb="17" eb="19">
      <t>ヘイセイ</t>
    </rPh>
    <rPh sb="22" eb="24">
      <t>レイワ</t>
    </rPh>
    <rPh sb="25" eb="26">
      <t>ネン</t>
    </rPh>
    <rPh sb="26" eb="27">
      <t>ガンネン</t>
    </rPh>
    <phoneticPr fontId="4"/>
  </si>
  <si>
    <t>　　　　　　月
項目</t>
    <rPh sb="6" eb="7">
      <t>ツキ</t>
    </rPh>
    <rPh sb="8" eb="10">
      <t>コウモク</t>
    </rPh>
    <phoneticPr fontId="4"/>
  </si>
  <si>
    <t>平成27</t>
    <rPh sb="0" eb="2">
      <t>ヘイセイ</t>
    </rPh>
    <phoneticPr fontId="4"/>
  </si>
  <si>
    <t>件　数（件）</t>
    <rPh sb="0" eb="3">
      <t>ケンスウ</t>
    </rPh>
    <rPh sb="4" eb="5">
      <t>ケン</t>
    </rPh>
    <phoneticPr fontId="4"/>
  </si>
  <si>
    <t>令和元</t>
    <rPh sb="0" eb="2">
      <t>レイワ</t>
    </rPh>
    <rPh sb="2" eb="3">
      <t>モト</t>
    </rPh>
    <phoneticPr fontId="4"/>
  </si>
  <si>
    <t>件数（件）</t>
    <rPh sb="0" eb="2">
      <t>ケンスウ</t>
    </rPh>
    <rPh sb="3" eb="4">
      <t>ケン</t>
    </rPh>
    <phoneticPr fontId="4"/>
  </si>
  <si>
    <t>平均</t>
    <rPh sb="0" eb="2">
      <t>ヘイキン</t>
    </rPh>
    <phoneticPr fontId="4"/>
  </si>
  <si>
    <t>表５　原因食品別発生状況（令和６年）</t>
    <rPh sb="0" eb="1">
      <t>ヒョウ</t>
    </rPh>
    <rPh sb="3" eb="5">
      <t>ゲンイン</t>
    </rPh>
    <rPh sb="5" eb="8">
      <t>ショクヒンベツ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4"/>
  </si>
  <si>
    <r>
      <t xml:space="preserve">　　　　　　　　　　　　　　　 </t>
    </r>
    <r>
      <rPr>
        <sz val="11"/>
        <color theme="1"/>
        <rFont val="Yu Gothic"/>
        <family val="2"/>
        <scheme val="minor"/>
      </rPr>
      <t>項目
原因食品</t>
    </r>
    <rPh sb="19" eb="21">
      <t>ゲンイン</t>
    </rPh>
    <rPh sb="21" eb="23">
      <t>ショクヒン</t>
    </rPh>
    <phoneticPr fontId="4"/>
  </si>
  <si>
    <t>構成比（%）</t>
    <rPh sb="0" eb="3">
      <t>コウセイヒ</t>
    </rPh>
    <phoneticPr fontId="4"/>
  </si>
  <si>
    <t>判明した
ものの
構成比（%）</t>
    <rPh sb="0" eb="2">
      <t>ハンメイ</t>
    </rPh>
    <phoneticPr fontId="4"/>
  </si>
  <si>
    <t>総　　　　　　　　　 　　　数</t>
    <rPh sb="0" eb="1">
      <t>フサ</t>
    </rPh>
    <rPh sb="14" eb="15">
      <t>カズ</t>
    </rPh>
    <phoneticPr fontId="4"/>
  </si>
  <si>
    <t>-</t>
    <phoneticPr fontId="4"/>
  </si>
  <si>
    <r>
      <t>原因食品(食事</t>
    </r>
    <r>
      <rPr>
        <sz val="11"/>
        <color theme="1"/>
        <rFont val="Yu Gothic"/>
        <family val="2"/>
        <scheme val="minor"/>
      </rPr>
      <t>)</t>
    </r>
    <r>
      <rPr>
        <sz val="11"/>
        <color theme="1"/>
        <rFont val="Yu Gothic"/>
        <family val="2"/>
        <scheme val="minor"/>
      </rPr>
      <t>判明件数</t>
    </r>
    <rPh sb="0" eb="2">
      <t>ゲンイン</t>
    </rPh>
    <rPh sb="2" eb="4">
      <t>ショクヒン</t>
    </rPh>
    <rPh sb="5" eb="7">
      <t>ショクジ</t>
    </rPh>
    <rPh sb="8" eb="10">
      <t>ハンメイ</t>
    </rPh>
    <rPh sb="10" eb="12">
      <t>ケンスウ</t>
    </rPh>
    <phoneticPr fontId="4"/>
  </si>
  <si>
    <t>原因食品</t>
    <rPh sb="0" eb="2">
      <t>ゲンイン</t>
    </rPh>
    <rPh sb="2" eb="4">
      <t>ショクヒン</t>
    </rPh>
    <phoneticPr fontId="4"/>
  </si>
  <si>
    <t>魚介類</t>
    <rPh sb="0" eb="3">
      <t>ギョカイルイ</t>
    </rPh>
    <phoneticPr fontId="4"/>
  </si>
  <si>
    <t>貝類</t>
    <rPh sb="0" eb="2">
      <t>カイルイ</t>
    </rPh>
    <phoneticPr fontId="4"/>
  </si>
  <si>
    <t>ふぐ</t>
    <phoneticPr fontId="4"/>
  </si>
  <si>
    <t>その他</t>
    <rPh sb="2" eb="3">
      <t>タ</t>
    </rPh>
    <phoneticPr fontId="4"/>
  </si>
  <si>
    <t>魚介類加工品</t>
    <rPh sb="0" eb="3">
      <t>ギョカイルイ</t>
    </rPh>
    <rPh sb="3" eb="6">
      <t>カコウヒン</t>
    </rPh>
    <phoneticPr fontId="4"/>
  </si>
  <si>
    <t>魚肉練り製品</t>
    <rPh sb="0" eb="2">
      <t>ギョニク</t>
    </rPh>
    <rPh sb="2" eb="3">
      <t>ネ</t>
    </rPh>
    <rPh sb="4" eb="6">
      <t>セイヒン</t>
    </rPh>
    <phoneticPr fontId="4"/>
  </si>
  <si>
    <t>肉類及びその加工品</t>
    <rPh sb="0" eb="2">
      <t>ニクルイ</t>
    </rPh>
    <rPh sb="2" eb="3">
      <t>オヨ</t>
    </rPh>
    <rPh sb="6" eb="9">
      <t>カコウヒン</t>
    </rPh>
    <phoneticPr fontId="4"/>
  </si>
  <si>
    <t>卵類及びその加工品</t>
    <rPh sb="0" eb="2">
      <t>タマゴルイ</t>
    </rPh>
    <rPh sb="2" eb="3">
      <t>オヨ</t>
    </rPh>
    <rPh sb="6" eb="9">
      <t>カコウヒン</t>
    </rPh>
    <phoneticPr fontId="4"/>
  </si>
  <si>
    <t>乳類及びその加工品</t>
    <rPh sb="0" eb="2">
      <t>ニュウルイ</t>
    </rPh>
    <rPh sb="2" eb="3">
      <t>オヨ</t>
    </rPh>
    <rPh sb="6" eb="9">
      <t>カコウヒン</t>
    </rPh>
    <phoneticPr fontId="4"/>
  </si>
  <si>
    <t>穀類及びその加工品</t>
    <rPh sb="0" eb="2">
      <t>コクルイ</t>
    </rPh>
    <rPh sb="2" eb="3">
      <t>オヨ</t>
    </rPh>
    <rPh sb="6" eb="9">
      <t>カコウヒン</t>
    </rPh>
    <phoneticPr fontId="4"/>
  </si>
  <si>
    <t>野菜及びその加工品</t>
    <rPh sb="0" eb="2">
      <t>ヤサイ</t>
    </rPh>
    <rPh sb="2" eb="3">
      <t>オヨ</t>
    </rPh>
    <rPh sb="6" eb="9">
      <t>カコウヒン</t>
    </rPh>
    <phoneticPr fontId="4"/>
  </si>
  <si>
    <t>豆類</t>
    <rPh sb="0" eb="2">
      <t>マメルイ</t>
    </rPh>
    <phoneticPr fontId="4"/>
  </si>
  <si>
    <t>きのこ類</t>
    <rPh sb="3" eb="4">
      <t>ルイ</t>
    </rPh>
    <phoneticPr fontId="4"/>
  </si>
  <si>
    <t>菓子類</t>
    <rPh sb="0" eb="3">
      <t>カシルイ</t>
    </rPh>
    <phoneticPr fontId="4"/>
  </si>
  <si>
    <t>複合調理食品</t>
    <rPh sb="0" eb="2">
      <t>フクゴウ</t>
    </rPh>
    <rPh sb="2" eb="4">
      <t>チョウリ</t>
    </rPh>
    <rPh sb="4" eb="6">
      <t>ショクヒン</t>
    </rPh>
    <phoneticPr fontId="4"/>
  </si>
  <si>
    <t>その他</t>
    <rPh sb="0" eb="3">
      <t>ソノタ</t>
    </rPh>
    <phoneticPr fontId="4"/>
  </si>
  <si>
    <t>食品特定</t>
    <rPh sb="0" eb="2">
      <t>ショクヒン</t>
    </rPh>
    <rPh sb="2" eb="4">
      <t>トクテイ</t>
    </rPh>
    <phoneticPr fontId="4"/>
  </si>
  <si>
    <t>食事特定</t>
    <rPh sb="0" eb="2">
      <t>ショクジ</t>
    </rPh>
    <rPh sb="2" eb="4">
      <t>トクテイ</t>
    </rPh>
    <phoneticPr fontId="4"/>
  </si>
  <si>
    <t>不明</t>
    <rPh sb="0" eb="2">
      <t>フメイ</t>
    </rPh>
    <phoneticPr fontId="4"/>
  </si>
  <si>
    <t>-</t>
  </si>
  <si>
    <t>表６　過去１０年間の原因食品別発生状況（平成27～令和６年）</t>
    <rPh sb="0" eb="1">
      <t>ヒョウ</t>
    </rPh>
    <rPh sb="3" eb="5">
      <t>カコ</t>
    </rPh>
    <rPh sb="7" eb="8">
      <t>ネン</t>
    </rPh>
    <rPh sb="8" eb="9">
      <t>カン</t>
    </rPh>
    <rPh sb="10" eb="12">
      <t>ゲンイン</t>
    </rPh>
    <rPh sb="12" eb="15">
      <t>ショクヒンベツ</t>
    </rPh>
    <rPh sb="15" eb="17">
      <t>ハッセイ</t>
    </rPh>
    <rPh sb="17" eb="19">
      <t>ジョウキョウ</t>
    </rPh>
    <rPh sb="20" eb="22">
      <t>ヘイセイ</t>
    </rPh>
    <rPh sb="25" eb="27">
      <t>レイワ</t>
    </rPh>
    <rPh sb="28" eb="29">
      <t>ネン</t>
    </rPh>
    <rPh sb="29" eb="30">
      <t>ガンネン</t>
    </rPh>
    <phoneticPr fontId="4"/>
  </si>
  <si>
    <r>
      <t xml:space="preserve">　　　　　　　　　　　 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color theme="1"/>
        <rFont val="Yu Gothic"/>
        <family val="2"/>
        <scheme val="minor"/>
      </rPr>
      <t xml:space="preserve"> 年次
原因食品</t>
    </r>
    <rPh sb="17" eb="19">
      <t>ゲンイン</t>
    </rPh>
    <rPh sb="19" eb="21">
      <t>ショクヒン</t>
    </rPh>
    <phoneticPr fontId="4"/>
  </si>
  <si>
    <t>令和
元</t>
    <rPh sb="0" eb="2">
      <t>レイワ</t>
    </rPh>
    <rPh sb="3" eb="4">
      <t>モト</t>
    </rPh>
    <phoneticPr fontId="4"/>
  </si>
  <si>
    <t>過去１０年間</t>
    <rPh sb="0" eb="2">
      <t>カコ</t>
    </rPh>
    <rPh sb="4" eb="6">
      <t>ネンカン</t>
    </rPh>
    <phoneticPr fontId="4"/>
  </si>
  <si>
    <t>過去５年間</t>
    <rPh sb="0" eb="2">
      <t>カコ</t>
    </rPh>
    <rPh sb="3" eb="5">
      <t>ネンカン</t>
    </rPh>
    <phoneticPr fontId="4"/>
  </si>
  <si>
    <t>総　　　　　　　　　　　　 数</t>
    <rPh sb="0" eb="1">
      <t>フサ</t>
    </rPh>
    <rPh sb="14" eb="15">
      <t>カズ</t>
    </rPh>
    <phoneticPr fontId="4"/>
  </si>
  <si>
    <t>そ の 他</t>
    <rPh sb="0" eb="5">
      <t>ソノタ</t>
    </rPh>
    <phoneticPr fontId="4"/>
  </si>
  <si>
    <t>細　　　　菌</t>
    <rPh sb="0" eb="6">
      <t>サイキン</t>
    </rPh>
    <phoneticPr fontId="4"/>
  </si>
  <si>
    <t>ウイルス</t>
    <phoneticPr fontId="4"/>
  </si>
  <si>
    <t>寄生虫</t>
    <rPh sb="0" eb="3">
      <t>キセイチュウ</t>
    </rPh>
    <phoneticPr fontId="4"/>
  </si>
  <si>
    <t>自然毒</t>
    <rPh sb="0" eb="2">
      <t>シゼン</t>
    </rPh>
    <rPh sb="2" eb="3">
      <t>ドク</t>
    </rPh>
    <phoneticPr fontId="4"/>
  </si>
  <si>
    <t>サルモネラ属菌</t>
    <rPh sb="5" eb="6">
      <t>ゾク</t>
    </rPh>
    <rPh sb="6" eb="7">
      <t>キン</t>
    </rPh>
    <phoneticPr fontId="4"/>
  </si>
  <si>
    <t>ぶどう球菌</t>
    <rPh sb="3" eb="5">
      <t>キュウキン</t>
    </rPh>
    <phoneticPr fontId="4"/>
  </si>
  <si>
    <t>ボツリヌス菌</t>
    <rPh sb="5" eb="6">
      <t>キン</t>
    </rPh>
    <phoneticPr fontId="4"/>
  </si>
  <si>
    <t>腸炎ビブリオ</t>
    <rPh sb="0" eb="2">
      <t>チョウエン</t>
    </rPh>
    <phoneticPr fontId="4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</si>
  <si>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4"/>
  </si>
  <si>
    <t>その他の病原大腸菌</t>
    <rPh sb="0" eb="3">
      <t>ソノタ</t>
    </rPh>
    <rPh sb="4" eb="6">
      <t>ビョウゲン</t>
    </rPh>
    <rPh sb="6" eb="9">
      <t>ダイチョウキン</t>
    </rPh>
    <phoneticPr fontId="4"/>
  </si>
  <si>
    <t>ウエルシュ菌</t>
    <rPh sb="5" eb="6">
      <t>キン</t>
    </rPh>
    <phoneticPr fontId="4"/>
  </si>
  <si>
    <t>セレウス菌</t>
    <rPh sb="4" eb="5">
      <t>キン</t>
    </rPh>
    <phoneticPr fontId="4"/>
  </si>
  <si>
    <t>ｴﾙｼﾆｱ･ｴﾝﾃﾛｺﾘﾁｶ</t>
    <phoneticPr fontId="4"/>
  </si>
  <si>
    <t>カンピロバクタージェジュニ/コリ</t>
    <phoneticPr fontId="4"/>
  </si>
  <si>
    <t>ナグビブリオ</t>
    <phoneticPr fontId="4"/>
  </si>
  <si>
    <t>コレラ菌</t>
    <rPh sb="3" eb="4">
      <t>キン</t>
    </rPh>
    <phoneticPr fontId="4"/>
  </si>
  <si>
    <t>赤痢菌</t>
    <rPh sb="0" eb="2">
      <t>セキリ</t>
    </rPh>
    <rPh sb="2" eb="3">
      <t>キン</t>
    </rPh>
    <phoneticPr fontId="4"/>
  </si>
  <si>
    <t>チフス菌</t>
    <rPh sb="3" eb="4">
      <t>キン</t>
    </rPh>
    <phoneticPr fontId="4"/>
  </si>
  <si>
    <t>パラチフスＡ菌</t>
    <rPh sb="6" eb="7">
      <t>キン</t>
    </rPh>
    <phoneticPr fontId="4"/>
  </si>
  <si>
    <t>その他の細菌</t>
    <rPh sb="0" eb="3">
      <t>ソノタ</t>
    </rPh>
    <rPh sb="4" eb="6">
      <t>サイキン</t>
    </rPh>
    <phoneticPr fontId="4"/>
  </si>
  <si>
    <t>ノロウイルス</t>
    <phoneticPr fontId="4"/>
  </si>
  <si>
    <t>その他のウイルス</t>
    <rPh sb="0" eb="3">
      <t>ソノタ</t>
    </rPh>
    <phoneticPr fontId="4"/>
  </si>
  <si>
    <t>クドア</t>
    <phoneticPr fontId="4"/>
  </si>
  <si>
    <t>サルコシスティス</t>
    <phoneticPr fontId="4"/>
  </si>
  <si>
    <t>アニサキス</t>
    <phoneticPr fontId="4"/>
  </si>
  <si>
    <t>その他の寄生虫</t>
    <rPh sb="2" eb="3">
      <t>タ</t>
    </rPh>
    <rPh sb="4" eb="7">
      <t>キセイチュウ</t>
    </rPh>
    <phoneticPr fontId="4"/>
  </si>
  <si>
    <t>化学物質</t>
    <rPh sb="0" eb="2">
      <t>カガク</t>
    </rPh>
    <rPh sb="2" eb="4">
      <t>ブッシツ</t>
    </rPh>
    <phoneticPr fontId="4"/>
  </si>
  <si>
    <t>植物性自然毒</t>
    <rPh sb="0" eb="2">
      <t>ショクブツ</t>
    </rPh>
    <rPh sb="2" eb="3">
      <t>セイ</t>
    </rPh>
    <rPh sb="3" eb="5">
      <t>シゼン</t>
    </rPh>
    <rPh sb="5" eb="6">
      <t>ドク</t>
    </rPh>
    <phoneticPr fontId="4"/>
  </si>
  <si>
    <t>動物性自然毒</t>
    <rPh sb="0" eb="2">
      <t>ドウブツ</t>
    </rPh>
    <rPh sb="2" eb="6">
      <t>セイシゼンドク</t>
    </rPh>
    <phoneticPr fontId="4"/>
  </si>
  <si>
    <t>病因物質判明件数</t>
    <rPh sb="0" eb="2">
      <t>ビョウイン</t>
    </rPh>
    <rPh sb="2" eb="4">
      <t>ブッシツ</t>
    </rPh>
    <rPh sb="4" eb="6">
      <t>ハンメイ</t>
    </rPh>
    <rPh sb="6" eb="8">
      <t>ケンスウ</t>
    </rPh>
    <phoneticPr fontId="4"/>
  </si>
  <si>
    <t>病因物質不明件数</t>
    <rPh sb="0" eb="2">
      <t>ビョウイン</t>
    </rPh>
    <rPh sb="2" eb="4">
      <t>ブッシツ</t>
    </rPh>
    <rPh sb="4" eb="6">
      <t>フメイ</t>
    </rPh>
    <rPh sb="6" eb="8">
      <t>ケンスウ</t>
    </rPh>
    <phoneticPr fontId="4"/>
  </si>
  <si>
    <t>総　　　　　　　　　　　　　数　</t>
    <rPh sb="0" eb="1">
      <t>フサ</t>
    </rPh>
    <rPh sb="14" eb="15">
      <t>カズ</t>
    </rPh>
    <phoneticPr fontId="4"/>
  </si>
  <si>
    <t>表９　病因物質別発生状況（令和6年）</t>
    <rPh sb="0" eb="1">
      <t>ヒョウ</t>
    </rPh>
    <rPh sb="3" eb="5">
      <t>ビョウイン</t>
    </rPh>
    <rPh sb="5" eb="7">
      <t>ブッシツ</t>
    </rPh>
    <rPh sb="7" eb="8">
      <t>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4"/>
  </si>
  <si>
    <t>　　　　　　　　　　　　　　　項目
病因物質</t>
    <rPh sb="15" eb="17">
      <t>コウモク</t>
    </rPh>
    <rPh sb="18" eb="20">
      <t>ビョウイン</t>
    </rPh>
    <rPh sb="20" eb="22">
      <t>ブッシツ</t>
    </rPh>
    <phoneticPr fontId="4"/>
  </si>
  <si>
    <t>総　　　　　　　　　数</t>
    <rPh sb="0" eb="1">
      <t>フサ</t>
    </rPh>
    <rPh sb="10" eb="11">
      <t>カズ</t>
    </rPh>
    <phoneticPr fontId="4"/>
  </si>
  <si>
    <t>病因物質</t>
    <rPh sb="0" eb="2">
      <t>ビョウイン</t>
    </rPh>
    <rPh sb="2" eb="4">
      <t>ブッシツ</t>
    </rPh>
    <phoneticPr fontId="4"/>
  </si>
  <si>
    <t>細菌</t>
    <rPh sb="0" eb="2">
      <t>サイキン</t>
    </rPh>
    <phoneticPr fontId="4"/>
  </si>
  <si>
    <t>サルモネラ属菌</t>
  </si>
  <si>
    <t>ボツリヌス菌</t>
  </si>
  <si>
    <t>腸炎ビブリオ</t>
  </si>
  <si>
    <t>腸管出血性大腸菌</t>
  </si>
  <si>
    <t>その他の病原大腸菌</t>
    <phoneticPr fontId="4"/>
  </si>
  <si>
    <t>ウエルシュ菌</t>
  </si>
  <si>
    <t>セレウス菌</t>
  </si>
  <si>
    <t>ｴﾙｼﾆｱ･ｴﾝﾃﾛｺﾘﾁｶ</t>
  </si>
  <si>
    <t>カンピロバクター・ジェジュニ/コリ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</si>
  <si>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</si>
  <si>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</si>
  <si>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</si>
  <si>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</si>
  <si>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</si>
  <si>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</si>
  <si>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その他のウイルス</t>
  </si>
  <si>
    <t>アニサキス</t>
  </si>
  <si>
    <t>化学物質</t>
  </si>
  <si>
    <t>自然毒</t>
    <rPh sb="0" eb="3">
      <t>シゼンドク</t>
    </rPh>
    <phoneticPr fontId="4"/>
  </si>
  <si>
    <t>植物性自然毒</t>
  </si>
  <si>
    <t>動物性自然毒</t>
  </si>
  <si>
    <t>不明</t>
  </si>
  <si>
    <t>　　　　　　　　　　　　　病因物質　　　　　
原因食品</t>
    <phoneticPr fontId="4"/>
  </si>
  <si>
    <t>その他の病原性大腸菌</t>
    <rPh sb="0" eb="3">
      <t>ソノタ</t>
    </rPh>
    <rPh sb="4" eb="7">
      <t>ビョウゲンセイ</t>
    </rPh>
    <rPh sb="7" eb="10">
      <t>ダイチョウキン</t>
    </rPh>
    <phoneticPr fontId="4"/>
  </si>
  <si>
    <t>カンピロバクター・ジェジュニ/コリ</t>
    <phoneticPr fontId="4"/>
  </si>
  <si>
    <t>原因食品・食事判明件数</t>
    <rPh sb="0" eb="2">
      <t>ゲンイン</t>
    </rPh>
    <rPh sb="2" eb="4">
      <t>ショクヒン</t>
    </rPh>
    <rPh sb="5" eb="7">
      <t>ショクジ</t>
    </rPh>
    <rPh sb="7" eb="9">
      <t>ハンメイ</t>
    </rPh>
    <rPh sb="9" eb="11">
      <t>ケンスウ</t>
    </rPh>
    <phoneticPr fontId="4"/>
  </si>
  <si>
    <t>貝     類</t>
    <rPh sb="0" eb="7">
      <t>カイルイ</t>
    </rPh>
    <phoneticPr fontId="4"/>
  </si>
  <si>
    <t>ふ      ぐ</t>
    <phoneticPr fontId="4"/>
  </si>
  <si>
    <t>野菜類及びその加工品</t>
    <rPh sb="0" eb="3">
      <t>ヤサイルイ</t>
    </rPh>
    <rPh sb="3" eb="4">
      <t>オヨ</t>
    </rPh>
    <rPh sb="7" eb="10">
      <t>カコウヒン</t>
    </rPh>
    <phoneticPr fontId="4"/>
  </si>
  <si>
    <t>豆     類</t>
    <rPh sb="0" eb="7">
      <t>マメルイ</t>
    </rPh>
    <phoneticPr fontId="4"/>
  </si>
  <si>
    <t>複合調理品</t>
    <rPh sb="0" eb="2">
      <t>フクゴウ</t>
    </rPh>
    <rPh sb="2" eb="5">
      <t>チョウリヒン</t>
    </rPh>
    <phoneticPr fontId="4"/>
  </si>
  <si>
    <r>
      <t xml:space="preserve"> </t>
    </r>
    <r>
      <rPr>
        <sz val="11"/>
        <color theme="1"/>
        <rFont val="Yu Gothic"/>
        <family val="2"/>
        <scheme val="minor"/>
      </rPr>
      <t xml:space="preserve">                                  </t>
    </r>
    <r>
      <rPr>
        <sz val="11"/>
        <color theme="1"/>
        <rFont val="Yu Gothic"/>
        <family val="2"/>
        <scheme val="minor"/>
      </rPr>
      <t>年次
病因物質</t>
    </r>
    <rPh sb="35" eb="37">
      <t>ネンジ</t>
    </rPh>
    <rPh sb="38" eb="40">
      <t>ビョウイン</t>
    </rPh>
    <rPh sb="40" eb="42">
      <t>ブッシツ</t>
    </rPh>
    <phoneticPr fontId="4"/>
  </si>
  <si>
    <t>平
成
27</t>
    <rPh sb="0" eb="1">
      <t>タイラ</t>
    </rPh>
    <rPh sb="2" eb="3">
      <t>シゲル</t>
    </rPh>
    <phoneticPr fontId="4"/>
  </si>
  <si>
    <t>構成比
  （%）</t>
    <rPh sb="0" eb="3">
      <t>コウセイヒ</t>
    </rPh>
    <phoneticPr fontId="4"/>
  </si>
  <si>
    <t>構成比
（%）</t>
    <rPh sb="0" eb="3">
      <t>コウセイヒ</t>
    </rPh>
    <phoneticPr fontId="4"/>
  </si>
  <si>
    <t>表12　過去10年間の月別・病因物質別発生状況（平成27～令和6年）</t>
    <rPh sb="0" eb="1">
      <t>ヒョウ</t>
    </rPh>
    <rPh sb="4" eb="6">
      <t>カコ</t>
    </rPh>
    <rPh sb="8" eb="10">
      <t>ネンカン</t>
    </rPh>
    <rPh sb="11" eb="13">
      <t>ツキベツ</t>
    </rPh>
    <rPh sb="14" eb="16">
      <t>ビョウイン</t>
    </rPh>
    <rPh sb="16" eb="18">
      <t>ブッシツ</t>
    </rPh>
    <rPh sb="18" eb="19">
      <t>ベツ</t>
    </rPh>
    <rPh sb="19" eb="21">
      <t>ハッセイ</t>
    </rPh>
    <rPh sb="21" eb="23">
      <t>ジョウキョウ</t>
    </rPh>
    <rPh sb="24" eb="26">
      <t>ヘイセイ</t>
    </rPh>
    <rPh sb="29" eb="31">
      <t>レイワ</t>
    </rPh>
    <rPh sb="32" eb="33">
      <t>ネン</t>
    </rPh>
    <rPh sb="33" eb="34">
      <t>ガンネン</t>
    </rPh>
    <phoneticPr fontId="4"/>
  </si>
  <si>
    <r>
      <t xml:space="preserve"> </t>
    </r>
    <r>
      <rPr>
        <sz val="11"/>
        <color theme="1"/>
        <rFont val="Yu Gothic"/>
        <family val="2"/>
        <scheme val="minor"/>
      </rPr>
      <t xml:space="preserve">                                       </t>
    </r>
    <r>
      <rPr>
        <sz val="11"/>
        <color theme="1"/>
        <rFont val="Yu Gothic"/>
        <family val="2"/>
        <scheme val="minor"/>
      </rPr>
      <t>月
項目</t>
    </r>
    <rPh sb="40" eb="41">
      <t>ツキ</t>
    </rPh>
    <rPh sb="42" eb="44">
      <t>コウモク</t>
    </rPh>
    <phoneticPr fontId="4"/>
  </si>
  <si>
    <t>表11　月別・病因物質別発生状況（令和６年）</t>
    <rPh sb="0" eb="1">
      <t>ヒョウ</t>
    </rPh>
    <rPh sb="4" eb="6">
      <t>ツキベツ</t>
    </rPh>
    <rPh sb="7" eb="9">
      <t>ビョウイン</t>
    </rPh>
    <rPh sb="9" eb="11">
      <t>ブッシツ</t>
    </rPh>
    <rPh sb="11" eb="12">
      <t>ベツ</t>
    </rPh>
    <rPh sb="12" eb="14">
      <t>ハッセイ</t>
    </rPh>
    <rPh sb="14" eb="16">
      <t>ジョウキョウ</t>
    </rPh>
    <rPh sb="17" eb="19">
      <t>レイワ</t>
    </rPh>
    <rPh sb="20" eb="21">
      <t>ネン</t>
    </rPh>
    <phoneticPr fontId="4"/>
  </si>
  <si>
    <t>　　　　　　　　　　　　　　　　　　　月
項目</t>
    <rPh sb="19" eb="20">
      <t>ツキ</t>
    </rPh>
    <rPh sb="21" eb="23">
      <t>コウモク</t>
    </rPh>
    <phoneticPr fontId="4"/>
  </si>
  <si>
    <t>　　　　　　　　　　　　　　　　　　　　　　項目
原因食品</t>
    <rPh sb="25" eb="27">
      <t>ゲンイン</t>
    </rPh>
    <rPh sb="27" eb="29">
      <t>ショクヒン</t>
    </rPh>
    <phoneticPr fontId="4"/>
  </si>
  <si>
    <t>原因施設判明件数</t>
    <rPh sb="0" eb="2">
      <t>ゲンイン</t>
    </rPh>
    <rPh sb="2" eb="4">
      <t>シセツ</t>
    </rPh>
    <rPh sb="4" eb="6">
      <t>ハンメイ</t>
    </rPh>
    <rPh sb="6" eb="8">
      <t>ケンスウ</t>
    </rPh>
    <phoneticPr fontId="4"/>
  </si>
  <si>
    <t>原因施設</t>
    <rPh sb="0" eb="2">
      <t>ゲンイン</t>
    </rPh>
    <rPh sb="2" eb="4">
      <t>シセツ</t>
    </rPh>
    <phoneticPr fontId="4"/>
  </si>
  <si>
    <t>家庭</t>
    <rPh sb="0" eb="2">
      <t>カテイ</t>
    </rPh>
    <phoneticPr fontId="4"/>
  </si>
  <si>
    <t>事業所</t>
    <rPh sb="0" eb="3">
      <t>ジギョウショ</t>
    </rPh>
    <phoneticPr fontId="4"/>
  </si>
  <si>
    <t>給食施設</t>
    <rPh sb="0" eb="2">
      <t>キュウショク</t>
    </rPh>
    <rPh sb="2" eb="4">
      <t>シセツ</t>
    </rPh>
    <phoneticPr fontId="4"/>
  </si>
  <si>
    <t>保育所</t>
    <rPh sb="0" eb="3">
      <t>ホイクショ</t>
    </rPh>
    <phoneticPr fontId="4"/>
  </si>
  <si>
    <t>老人ホーム</t>
    <rPh sb="0" eb="2">
      <t>ロウジン</t>
    </rPh>
    <phoneticPr fontId="4"/>
  </si>
  <si>
    <t>寄宿舎</t>
    <rPh sb="0" eb="3">
      <t>キシュクシャ</t>
    </rPh>
    <phoneticPr fontId="4"/>
  </si>
  <si>
    <t>学校</t>
    <rPh sb="0" eb="2">
      <t>ガッコウ</t>
    </rPh>
    <phoneticPr fontId="4"/>
  </si>
  <si>
    <t>単独調理場</t>
    <rPh sb="0" eb="2">
      <t>タンドク</t>
    </rPh>
    <rPh sb="2" eb="4">
      <t>チョウリ</t>
    </rPh>
    <rPh sb="4" eb="5">
      <t>ジョウ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</si>
  <si>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</si>
  <si>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</si>
  <si>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</si>
  <si>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共同調理場</t>
    <rPh sb="0" eb="2">
      <t>キョウドウ</t>
    </rPh>
    <rPh sb="2" eb="4">
      <t>チョウリ</t>
    </rPh>
    <rPh sb="4" eb="5">
      <t>ジョウ</t>
    </rPh>
    <phoneticPr fontId="4"/>
  </si>
  <si>
    <t>病院</t>
    <rPh sb="0" eb="2">
      <t>ビョウイン</t>
    </rPh>
    <phoneticPr fontId="4"/>
  </si>
  <si>
    <t>旅館</t>
    <rPh sb="0" eb="2">
      <t>リョカン</t>
    </rPh>
    <phoneticPr fontId="4"/>
  </si>
  <si>
    <t>飲食店</t>
    <rPh sb="0" eb="3">
      <t>インショクテン</t>
    </rPh>
    <phoneticPr fontId="4"/>
  </si>
  <si>
    <t>販売店</t>
    <rPh sb="0" eb="2">
      <t>ハンバイ</t>
    </rPh>
    <rPh sb="2" eb="3">
      <t>テン</t>
    </rPh>
    <phoneticPr fontId="4"/>
  </si>
  <si>
    <t>製造所</t>
    <rPh sb="0" eb="3">
      <t>セイゾウショ</t>
    </rPh>
    <phoneticPr fontId="4"/>
  </si>
  <si>
    <t>仕出屋</t>
    <rPh sb="0" eb="2">
      <t>シダ</t>
    </rPh>
    <rPh sb="2" eb="3">
      <t>ヤ</t>
    </rPh>
    <phoneticPr fontId="4"/>
  </si>
  <si>
    <t>採取場所</t>
    <rPh sb="0" eb="2">
      <t>サイシュ</t>
    </rPh>
    <rPh sb="2" eb="4">
      <t>バショ</t>
    </rPh>
    <phoneticPr fontId="4"/>
  </si>
  <si>
    <t>　　　　　　　　　　　　年次
項目</t>
    <rPh sb="12" eb="14">
      <t>ネンジ</t>
    </rPh>
    <rPh sb="15" eb="17">
      <t>コウモク</t>
    </rPh>
    <phoneticPr fontId="4"/>
  </si>
  <si>
    <r>
      <t xml:space="preserve">総　　 </t>
    </r>
    <r>
      <rPr>
        <sz val="11"/>
        <color theme="1"/>
        <rFont val="Yu Gothic"/>
        <family val="2"/>
        <scheme val="minor"/>
      </rPr>
      <t xml:space="preserve">             </t>
    </r>
    <r>
      <rPr>
        <sz val="11"/>
        <color theme="1"/>
        <rFont val="Yu Gothic"/>
        <family val="2"/>
        <scheme val="minor"/>
      </rPr>
      <t>数</t>
    </r>
    <rPh sb="0" eb="1">
      <t>フサ</t>
    </rPh>
    <rPh sb="17" eb="18">
      <t>カズ</t>
    </rPh>
    <phoneticPr fontId="4"/>
  </si>
  <si>
    <t>販売店</t>
    <rPh sb="0" eb="3">
      <t>ハンバイテン</t>
    </rPh>
    <phoneticPr fontId="4"/>
  </si>
  <si>
    <t>年次別発生状況（平成７年～令和６年）</t>
    <rPh sb="0" eb="3">
      <t>ネンジベツ</t>
    </rPh>
    <rPh sb="3" eb="5">
      <t>ハッセイ</t>
    </rPh>
    <rPh sb="5" eb="7">
      <t>ジョウキョウ</t>
    </rPh>
    <rPh sb="8" eb="10">
      <t>ヘイセイ</t>
    </rPh>
    <rPh sb="11" eb="12">
      <t>ネン</t>
    </rPh>
    <rPh sb="12" eb="13">
      <t>ガンネン</t>
    </rPh>
    <rPh sb="13" eb="15">
      <t>レイワ</t>
    </rPh>
    <rPh sb="16" eb="17">
      <t>ネン</t>
    </rPh>
    <rPh sb="17" eb="18">
      <t>ヘイネン</t>
    </rPh>
    <phoneticPr fontId="4"/>
  </si>
  <si>
    <t>表１　年次別発生状況（昭和40年～令和６年）</t>
    <rPh sb="0" eb="1">
      <t>ヒョウ</t>
    </rPh>
    <rPh sb="3" eb="6">
      <t>ネンジベツ</t>
    </rPh>
    <rPh sb="6" eb="8">
      <t>ハッセイ</t>
    </rPh>
    <rPh sb="8" eb="10">
      <t>ジョウキョウ</t>
    </rPh>
    <rPh sb="11" eb="13">
      <t>ショウワ</t>
    </rPh>
    <rPh sb="15" eb="16">
      <t>ネン</t>
    </rPh>
    <rPh sb="17" eb="19">
      <t>レイワ</t>
    </rPh>
    <rPh sb="20" eb="21">
      <t>ネン</t>
    </rPh>
    <rPh sb="21" eb="22">
      <t>ヘイネン</t>
    </rPh>
    <phoneticPr fontId="4"/>
  </si>
  <si>
    <t>表７　原因食品別・病因物質別発生状況（令和６年）</t>
    <rPh sb="0" eb="1">
      <t>ヒョウ</t>
    </rPh>
    <rPh sb="3" eb="5">
      <t>ゲンイン</t>
    </rPh>
    <rPh sb="5" eb="8">
      <t>ショクヒンベツ</t>
    </rPh>
    <rPh sb="9" eb="11">
      <t>ビョウイン</t>
    </rPh>
    <rPh sb="11" eb="13">
      <t>ブッシツ</t>
    </rPh>
    <rPh sb="13" eb="14">
      <t>ベツ</t>
    </rPh>
    <rPh sb="14" eb="16">
      <t>ハッセイ</t>
    </rPh>
    <rPh sb="16" eb="18">
      <t>ジョウキョウ</t>
    </rPh>
    <rPh sb="19" eb="21">
      <t>レイワ</t>
    </rPh>
    <rPh sb="22" eb="23">
      <t>ネン</t>
    </rPh>
    <phoneticPr fontId="4"/>
  </si>
  <si>
    <t>表８　過去10年間の原因食品別・病因物質別発生状況（平成27～令和６年）</t>
    <rPh sb="0" eb="1">
      <t>ヒョウ</t>
    </rPh>
    <rPh sb="3" eb="5">
      <t>カコ</t>
    </rPh>
    <rPh sb="7" eb="9">
      <t>ネンカン</t>
    </rPh>
    <rPh sb="10" eb="12">
      <t>ゲンイン</t>
    </rPh>
    <rPh sb="12" eb="15">
      <t>ショクヒンベツ</t>
    </rPh>
    <rPh sb="16" eb="18">
      <t>ビョウイン</t>
    </rPh>
    <rPh sb="18" eb="20">
      <t>ブッシツ</t>
    </rPh>
    <rPh sb="20" eb="21">
      <t>ベツ</t>
    </rPh>
    <rPh sb="21" eb="23">
      <t>ハッセイ</t>
    </rPh>
    <rPh sb="23" eb="25">
      <t>ジョウキョウ</t>
    </rPh>
    <rPh sb="26" eb="28">
      <t>ヘイセイ</t>
    </rPh>
    <rPh sb="31" eb="33">
      <t>レイワ</t>
    </rPh>
    <rPh sb="34" eb="35">
      <t>ネン</t>
    </rPh>
    <rPh sb="35" eb="36">
      <t>ガンネン</t>
    </rPh>
    <phoneticPr fontId="4"/>
  </si>
  <si>
    <t>表10　過去10年間の病因物質別発生状況（平成27～令和６年）</t>
    <rPh sb="0" eb="1">
      <t>ヒョウ</t>
    </rPh>
    <rPh sb="4" eb="6">
      <t>カコ</t>
    </rPh>
    <rPh sb="8" eb="10">
      <t>ネンカン</t>
    </rPh>
    <rPh sb="11" eb="13">
      <t>ビョウイン</t>
    </rPh>
    <rPh sb="13" eb="15">
      <t>ブッシツ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4"/>
  </si>
  <si>
    <t>表13　原因施設別発生状況（令和６年）</t>
    <rPh sb="0" eb="1">
      <t>ヒョウ</t>
    </rPh>
    <rPh sb="4" eb="6">
      <t>ゲンイン</t>
    </rPh>
    <rPh sb="6" eb="8">
      <t>シセツ</t>
    </rPh>
    <rPh sb="8" eb="9">
      <t>ベツ</t>
    </rPh>
    <rPh sb="9" eb="11">
      <t>ハッセイ</t>
    </rPh>
    <rPh sb="11" eb="13">
      <t>ジョウキョウ</t>
    </rPh>
    <rPh sb="14" eb="16">
      <t>レイワ</t>
    </rPh>
    <rPh sb="17" eb="18">
      <t>ネン</t>
    </rPh>
    <rPh sb="18" eb="19">
      <t>ガンネン</t>
    </rPh>
    <phoneticPr fontId="4"/>
  </si>
  <si>
    <t>表14　過去１０年間の原因施設別発生状況（平成27～令和６年）</t>
    <rPh sb="0" eb="1">
      <t>ヒョウ</t>
    </rPh>
    <rPh sb="4" eb="6">
      <t>カコ</t>
    </rPh>
    <rPh sb="8" eb="10">
      <t>ネンカン</t>
    </rPh>
    <rPh sb="11" eb="13">
      <t>ゲンイン</t>
    </rPh>
    <rPh sb="13" eb="15">
      <t>シセツ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</si>
</sst>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#,##0_ "/>
    <numFmt numFmtId="179" formatCode="#,##0_);[Red]\(#,##0\)"/>
    <numFmt numFmtId="180" formatCode="0_);[Red]\(0\)"/>
    <numFmt numFmtId="181" formatCode="0.0_);[Red]\(0.0\)"/>
    <numFmt numFmtId="182" formatCode="#,##0_ ;[Red]\-#,##0\ "/>
    <numFmt numFmtId="183" formatCode="#,##0.0_ ;[Red]\-#,##0.0\ "/>
  </numFmts>
  <fonts count="10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thick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ck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ck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wrapText="1"/>
    </xf>
    <xf numFmtId="49" fontId="2" fillId="0" borderId="2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38" fontId="2" fillId="0" borderId="4" xfId="2" applyFont="1" applyBorder="1" applyAlignment="1">
      <alignment horizontal="center"/>
    </xf>
    <xf numFmtId="38" fontId="2" fillId="0" borderId="5" xfId="2" applyFont="1" applyBorder="1"/>
    <xf numFmtId="38" fontId="2" fillId="0" borderId="6" xfId="2" applyFont="1" applyBorder="1"/>
    <xf numFmtId="0" fontId="2" fillId="0" borderId="5" xfId="1" applyFont="1" applyBorder="1"/>
    <xf numFmtId="38" fontId="2" fillId="0" borderId="6" xfId="2" applyFont="1" applyFill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1" fillId="0" borderId="0" xfId="1" applyAlignment="1">
      <alignment horizontal="center"/>
    </xf>
    <xf numFmtId="0" fontId="1" fillId="0" borderId="0" xfId="1"/>
    <xf numFmtId="38" fontId="1" fillId="0" borderId="0" xfId="2" applyFont="1"/>
    <xf numFmtId="176" fontId="1" fillId="0" borderId="0" xfId="1" applyNumberFormat="1"/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7" fontId="1" fillId="0" borderId="13" xfId="1" applyNumberFormat="1" applyBorder="1" applyAlignment="1">
      <alignment horizontal="right"/>
    </xf>
    <xf numFmtId="38" fontId="1" fillId="0" borderId="14" xfId="2" applyFont="1" applyBorder="1"/>
    <xf numFmtId="38" fontId="1" fillId="0" borderId="15" xfId="2" applyFont="1" applyBorder="1"/>
    <xf numFmtId="40" fontId="1" fillId="0" borderId="16" xfId="2" applyNumberFormat="1" applyFont="1" applyBorder="1"/>
    <xf numFmtId="38" fontId="1" fillId="0" borderId="17" xfId="2" applyFont="1" applyBorder="1"/>
    <xf numFmtId="177" fontId="1" fillId="0" borderId="18" xfId="1" applyNumberFormat="1" applyBorder="1" applyAlignment="1">
      <alignment horizontal="right"/>
    </xf>
    <xf numFmtId="38" fontId="1" fillId="0" borderId="19" xfId="2" applyFont="1" applyBorder="1"/>
    <xf numFmtId="38" fontId="1" fillId="0" borderId="20" xfId="2" applyFont="1" applyBorder="1"/>
    <xf numFmtId="38" fontId="1" fillId="0" borderId="21" xfId="2" applyFont="1" applyBorder="1"/>
    <xf numFmtId="38" fontId="1" fillId="0" borderId="22" xfId="2" applyFont="1" applyBorder="1"/>
    <xf numFmtId="177" fontId="1" fillId="0" borderId="23" xfId="1" applyNumberFormat="1" applyBorder="1" applyAlignment="1">
      <alignment horizontal="right"/>
    </xf>
    <xf numFmtId="38" fontId="1" fillId="0" borderId="24" xfId="2" applyFont="1" applyBorder="1"/>
    <xf numFmtId="38" fontId="1" fillId="0" borderId="25" xfId="2" applyFont="1" applyBorder="1"/>
    <xf numFmtId="38" fontId="1" fillId="0" borderId="26" xfId="2" applyFont="1" applyBorder="1"/>
    <xf numFmtId="38" fontId="1" fillId="0" borderId="27" xfId="2" applyFont="1" applyBorder="1"/>
    <xf numFmtId="177" fontId="1" fillId="0" borderId="28" xfId="1" applyNumberFormat="1" applyBorder="1" applyAlignment="1">
      <alignment horizontal="center"/>
    </xf>
    <xf numFmtId="38" fontId="1" fillId="0" borderId="29" xfId="2" applyFont="1" applyFill="1" applyBorder="1"/>
    <xf numFmtId="38" fontId="1" fillId="0" borderId="30" xfId="2" applyFont="1" applyFill="1" applyBorder="1"/>
    <xf numFmtId="38" fontId="1" fillId="0" borderId="31" xfId="2" applyFont="1" applyFill="1" applyBorder="1"/>
    <xf numFmtId="177" fontId="1" fillId="0" borderId="18" xfId="1" applyNumberFormat="1" applyBorder="1"/>
    <xf numFmtId="38" fontId="1" fillId="0" borderId="32" xfId="2" applyFont="1" applyBorder="1"/>
    <xf numFmtId="38" fontId="1" fillId="0" borderId="33" xfId="2" applyFont="1" applyBorder="1"/>
    <xf numFmtId="38" fontId="1" fillId="0" borderId="34" xfId="2" applyFont="1" applyBorder="1"/>
    <xf numFmtId="177" fontId="1" fillId="0" borderId="35" xfId="1" applyNumberFormat="1" applyBorder="1"/>
    <xf numFmtId="38" fontId="1" fillId="0" borderId="36" xfId="2" applyFont="1" applyBorder="1"/>
    <xf numFmtId="38" fontId="1" fillId="0" borderId="37" xfId="2" applyFont="1" applyBorder="1"/>
    <xf numFmtId="38" fontId="1" fillId="0" borderId="38" xfId="2" applyFont="1" applyBorder="1"/>
    <xf numFmtId="177" fontId="1" fillId="0" borderId="39" xfId="1" applyNumberFormat="1" applyBorder="1"/>
    <xf numFmtId="38" fontId="1" fillId="0" borderId="40" xfId="2" applyFont="1" applyBorder="1"/>
    <xf numFmtId="38" fontId="1" fillId="0" borderId="41" xfId="2" applyFont="1" applyBorder="1"/>
    <xf numFmtId="38" fontId="1" fillId="0" borderId="42" xfId="2" applyFont="1" applyBorder="1"/>
    <xf numFmtId="177" fontId="1" fillId="0" borderId="43" xfId="1" applyNumberFormat="1" applyBorder="1"/>
    <xf numFmtId="38" fontId="1" fillId="0" borderId="44" xfId="2" applyFont="1" applyBorder="1"/>
    <xf numFmtId="38" fontId="1" fillId="0" borderId="45" xfId="2" applyFont="1" applyBorder="1"/>
    <xf numFmtId="38" fontId="1" fillId="0" borderId="46" xfId="2" applyFont="1" applyBorder="1"/>
    <xf numFmtId="38" fontId="1" fillId="0" borderId="47" xfId="2" applyFont="1" applyBorder="1"/>
    <xf numFmtId="38" fontId="1" fillId="0" borderId="48" xfId="2" applyFont="1" applyBorder="1"/>
    <xf numFmtId="38" fontId="1" fillId="0" borderId="49" xfId="2" applyFont="1" applyBorder="1"/>
    <xf numFmtId="38" fontId="1" fillId="0" borderId="50" xfId="2" applyFont="1" applyBorder="1"/>
    <xf numFmtId="177" fontId="1" fillId="0" borderId="43" xfId="1" applyNumberFormat="1" applyBorder="1" applyAlignment="1">
      <alignment horizontal="right"/>
    </xf>
    <xf numFmtId="38" fontId="1" fillId="0" borderId="51" xfId="2" applyFont="1" applyBorder="1"/>
    <xf numFmtId="38" fontId="1" fillId="0" borderId="0" xfId="2" applyFont="1" applyFill="1" applyBorder="1"/>
    <xf numFmtId="38" fontId="1" fillId="0" borderId="49" xfId="2" applyFont="1" applyFill="1" applyBorder="1"/>
    <xf numFmtId="0" fontId="1" fillId="0" borderId="0" xfId="1" applyAlignment="1">
      <alignment wrapText="1"/>
    </xf>
    <xf numFmtId="177" fontId="1" fillId="0" borderId="52" xfId="1" applyNumberFormat="1" applyBorder="1" applyAlignment="1">
      <alignment horizontal="right"/>
    </xf>
    <xf numFmtId="38" fontId="1" fillId="0" borderId="53" xfId="2" applyFont="1" applyBorder="1"/>
    <xf numFmtId="38" fontId="1" fillId="0" borderId="54" xfId="2" applyFont="1" applyBorder="1"/>
    <xf numFmtId="38" fontId="1" fillId="0" borderId="55" xfId="2" applyFont="1" applyFill="1" applyBorder="1"/>
    <xf numFmtId="38" fontId="1" fillId="0" borderId="0" xfId="2" applyFont="1" applyFill="1" applyBorder="1" applyAlignment="1">
      <alignment horizontal="right"/>
    </xf>
    <xf numFmtId="0" fontId="1" fillId="0" borderId="41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178" fontId="1" fillId="0" borderId="64" xfId="1" applyNumberFormat="1" applyBorder="1"/>
    <xf numFmtId="176" fontId="1" fillId="0" borderId="3" xfId="3" applyNumberFormat="1" applyFont="1" applyBorder="1"/>
    <xf numFmtId="179" fontId="1" fillId="0" borderId="64" xfId="1" applyNumberFormat="1" applyBorder="1"/>
    <xf numFmtId="0" fontId="1" fillId="0" borderId="3" xfId="1" applyBorder="1"/>
    <xf numFmtId="176" fontId="1" fillId="0" borderId="63" xfId="3" applyNumberFormat="1" applyFont="1" applyBorder="1"/>
    <xf numFmtId="0" fontId="1" fillId="0" borderId="65" xfId="1" applyBorder="1" applyAlignment="1">
      <alignment vertical="center"/>
    </xf>
    <xf numFmtId="0" fontId="1" fillId="2" borderId="66" xfId="1" applyFill="1" applyBorder="1" applyAlignment="1">
      <alignment vertical="center"/>
    </xf>
    <xf numFmtId="178" fontId="1" fillId="2" borderId="67" xfId="1" applyNumberFormat="1" applyFill="1" applyBorder="1"/>
    <xf numFmtId="176" fontId="1" fillId="2" borderId="68" xfId="3" applyNumberFormat="1" applyFont="1" applyFill="1" applyBorder="1"/>
    <xf numFmtId="179" fontId="1" fillId="2" borderId="67" xfId="1" applyNumberFormat="1" applyFill="1" applyBorder="1"/>
    <xf numFmtId="0" fontId="1" fillId="2" borderId="68" xfId="1" applyFill="1" applyBorder="1"/>
    <xf numFmtId="176" fontId="1" fillId="2" borderId="69" xfId="3" applyNumberFormat="1" applyFont="1" applyFill="1" applyBorder="1"/>
    <xf numFmtId="0" fontId="1" fillId="2" borderId="70" xfId="1" applyFill="1" applyBorder="1" applyAlignment="1">
      <alignment vertical="center"/>
    </xf>
    <xf numFmtId="178" fontId="1" fillId="2" borderId="71" xfId="1" applyNumberFormat="1" applyFill="1" applyBorder="1"/>
    <xf numFmtId="176" fontId="1" fillId="2" borderId="72" xfId="3" applyNumberFormat="1" applyFont="1" applyFill="1" applyBorder="1"/>
    <xf numFmtId="179" fontId="1" fillId="2" borderId="71" xfId="1" applyNumberFormat="1" applyFill="1" applyBorder="1"/>
    <xf numFmtId="0" fontId="1" fillId="2" borderId="72" xfId="1" applyFill="1" applyBorder="1"/>
    <xf numFmtId="176" fontId="1" fillId="2" borderId="73" xfId="3" applyNumberFormat="1" applyFont="1" applyFill="1" applyBorder="1"/>
    <xf numFmtId="178" fontId="1" fillId="0" borderId="75" xfId="1" applyNumberFormat="1" applyBorder="1"/>
    <xf numFmtId="176" fontId="1" fillId="0" borderId="48" xfId="3" applyNumberFormat="1" applyFont="1" applyBorder="1"/>
    <xf numFmtId="179" fontId="1" fillId="0" borderId="75" xfId="1" applyNumberFormat="1" applyBorder="1"/>
    <xf numFmtId="0" fontId="1" fillId="0" borderId="48" xfId="1" applyBorder="1"/>
    <xf numFmtId="176" fontId="1" fillId="0" borderId="42" xfId="3" applyNumberFormat="1" applyFont="1" applyBorder="1"/>
    <xf numFmtId="0" fontId="1" fillId="0" borderId="76" xfId="1" applyBorder="1" applyAlignment="1">
      <alignment vertical="center"/>
    </xf>
    <xf numFmtId="178" fontId="1" fillId="0" borderId="0" xfId="1" applyNumberFormat="1"/>
    <xf numFmtId="176" fontId="1" fillId="0" borderId="47" xfId="3" applyNumberFormat="1" applyFont="1" applyBorder="1"/>
    <xf numFmtId="179" fontId="1" fillId="0" borderId="0" xfId="1" applyNumberFormat="1"/>
    <xf numFmtId="0" fontId="1" fillId="0" borderId="47" xfId="1" applyBorder="1"/>
    <xf numFmtId="176" fontId="1" fillId="0" borderId="38" xfId="3" applyNumberFormat="1" applyFont="1" applyBorder="1"/>
    <xf numFmtId="178" fontId="1" fillId="0" borderId="78" xfId="1" applyNumberFormat="1" applyBorder="1"/>
    <xf numFmtId="176" fontId="1" fillId="0" borderId="20" xfId="3" applyNumberFormat="1" applyFont="1" applyBorder="1"/>
    <xf numFmtId="179" fontId="1" fillId="0" borderId="78" xfId="1" applyNumberFormat="1" applyBorder="1"/>
    <xf numFmtId="0" fontId="1" fillId="0" borderId="20" xfId="1" applyBorder="1"/>
    <xf numFmtId="176" fontId="1" fillId="0" borderId="46" xfId="3" applyNumberFormat="1" applyFont="1" applyBorder="1"/>
    <xf numFmtId="178" fontId="1" fillId="0" borderId="81" xfId="1" applyNumberFormat="1" applyBorder="1"/>
    <xf numFmtId="176" fontId="1" fillId="0" borderId="26" xfId="3" applyNumberFormat="1" applyFont="1" applyBorder="1"/>
    <xf numFmtId="179" fontId="1" fillId="0" borderId="81" xfId="1" applyNumberFormat="1" applyBorder="1"/>
    <xf numFmtId="0" fontId="1" fillId="0" borderId="26" xfId="1" applyBorder="1"/>
    <xf numFmtId="176" fontId="1" fillId="0" borderId="82" xfId="3" applyNumberFormat="1" applyFont="1" applyBorder="1"/>
    <xf numFmtId="178" fontId="1" fillId="0" borderId="83" xfId="1" applyNumberFormat="1" applyBorder="1"/>
    <xf numFmtId="176" fontId="1" fillId="0" borderId="0" xfId="3" applyNumberFormat="1" applyFont="1" applyBorder="1"/>
    <xf numFmtId="0" fontId="1" fillId="0" borderId="91" xfId="1" applyBorder="1" applyAlignment="1">
      <alignment horizontal="center"/>
    </xf>
    <xf numFmtId="180" fontId="1" fillId="0" borderId="92" xfId="1" applyNumberFormat="1" applyBorder="1" applyAlignment="1">
      <alignment horizontal="right"/>
    </xf>
    <xf numFmtId="180" fontId="1" fillId="0" borderId="93" xfId="1" applyNumberFormat="1" applyBorder="1" applyAlignment="1">
      <alignment horizontal="right"/>
    </xf>
    <xf numFmtId="180" fontId="1" fillId="0" borderId="94" xfId="1" applyNumberFormat="1" applyBorder="1" applyAlignment="1">
      <alignment horizontal="right"/>
    </xf>
    <xf numFmtId="180" fontId="1" fillId="0" borderId="95" xfId="1" applyNumberFormat="1" applyBorder="1" applyAlignment="1">
      <alignment horizontal="right"/>
    </xf>
    <xf numFmtId="180" fontId="1" fillId="0" borderId="96" xfId="1" applyNumberFormat="1" applyBorder="1" applyAlignment="1">
      <alignment horizontal="right"/>
    </xf>
    <xf numFmtId="180" fontId="1" fillId="0" borderId="97" xfId="1" applyNumberFormat="1" applyBorder="1" applyAlignment="1">
      <alignment horizontal="right"/>
    </xf>
    <xf numFmtId="0" fontId="1" fillId="0" borderId="99" xfId="1" applyBorder="1"/>
    <xf numFmtId="181" fontId="1" fillId="0" borderId="100" xfId="1" applyNumberFormat="1" applyBorder="1"/>
    <xf numFmtId="181" fontId="1" fillId="0" borderId="72" xfId="1" applyNumberFormat="1" applyBorder="1"/>
    <xf numFmtId="181" fontId="1" fillId="0" borderId="99" xfId="1" applyNumberFormat="1" applyBorder="1"/>
    <xf numFmtId="181" fontId="1" fillId="0" borderId="101" xfId="1" applyNumberFormat="1" applyBorder="1"/>
    <xf numFmtId="0" fontId="1" fillId="0" borderId="103" xfId="1" applyBorder="1" applyAlignment="1">
      <alignment horizontal="center"/>
    </xf>
    <xf numFmtId="180" fontId="1" fillId="0" borderId="104" xfId="1" applyNumberFormat="1" applyBorder="1"/>
    <xf numFmtId="180" fontId="1" fillId="0" borderId="105" xfId="1" applyNumberFormat="1" applyBorder="1"/>
    <xf numFmtId="180" fontId="1" fillId="0" borderId="106" xfId="1" applyNumberFormat="1" applyBorder="1"/>
    <xf numFmtId="180" fontId="1" fillId="0" borderId="107" xfId="1" applyNumberFormat="1" applyBorder="1"/>
    <xf numFmtId="180" fontId="1" fillId="0" borderId="108" xfId="1" applyNumberFormat="1" applyBorder="1"/>
    <xf numFmtId="180" fontId="1" fillId="0" borderId="109" xfId="1" applyNumberFormat="1" applyBorder="1"/>
    <xf numFmtId="0" fontId="1" fillId="0" borderId="111" xfId="1" applyBorder="1"/>
    <xf numFmtId="181" fontId="1" fillId="0" borderId="112" xfId="1" applyNumberFormat="1" applyBorder="1"/>
    <xf numFmtId="181" fontId="1" fillId="0" borderId="113" xfId="1" applyNumberFormat="1" applyBorder="1"/>
    <xf numFmtId="181" fontId="1" fillId="0" borderId="111" xfId="1" applyNumberFormat="1" applyBorder="1"/>
    <xf numFmtId="181" fontId="1" fillId="0" borderId="114" xfId="1" applyNumberFormat="1" applyBorder="1"/>
    <xf numFmtId="0" fontId="1" fillId="0" borderId="117" xfId="1" applyBorder="1" applyAlignment="1">
      <alignment horizontal="center" vertical="center"/>
    </xf>
    <xf numFmtId="180" fontId="1" fillId="0" borderId="109" xfId="2" applyNumberFormat="1" applyFont="1" applyBorder="1"/>
    <xf numFmtId="0" fontId="1" fillId="0" borderId="119" xfId="1" applyBorder="1" applyAlignment="1">
      <alignment horizontal="center" vertical="center"/>
    </xf>
    <xf numFmtId="180" fontId="1" fillId="0" borderId="100" xfId="1" applyNumberFormat="1" applyBorder="1"/>
    <xf numFmtId="180" fontId="1" fillId="0" borderId="72" xfId="1" applyNumberFormat="1" applyBorder="1"/>
    <xf numFmtId="180" fontId="1" fillId="0" borderId="120" xfId="1" applyNumberFormat="1" applyBorder="1"/>
    <xf numFmtId="180" fontId="1" fillId="0" borderId="73" xfId="1" applyNumberFormat="1" applyBorder="1"/>
    <xf numFmtId="180" fontId="1" fillId="0" borderId="101" xfId="2" applyNumberFormat="1" applyFont="1" applyBorder="1"/>
    <xf numFmtId="0" fontId="1" fillId="0" borderId="122" xfId="1" applyBorder="1" applyAlignment="1">
      <alignment horizontal="center" vertical="center"/>
    </xf>
    <xf numFmtId="180" fontId="1" fillId="0" borderId="123" xfId="1" applyNumberFormat="1" applyBorder="1"/>
    <xf numFmtId="180" fontId="1" fillId="0" borderId="124" xfId="1" applyNumberFormat="1" applyBorder="1"/>
    <xf numFmtId="180" fontId="1" fillId="0" borderId="125" xfId="1" applyNumberFormat="1" applyBorder="1"/>
    <xf numFmtId="180" fontId="1" fillId="0" borderId="126" xfId="1" applyNumberFormat="1" applyBorder="1"/>
    <xf numFmtId="180" fontId="1" fillId="0" borderId="127" xfId="2" applyNumberFormat="1" applyFont="1" applyBorder="1"/>
    <xf numFmtId="0" fontId="1" fillId="0" borderId="128" xfId="1" applyBorder="1" applyAlignment="1">
      <alignment horizontal="center" vertical="center"/>
    </xf>
    <xf numFmtId="180" fontId="1" fillId="0" borderId="129" xfId="1" applyNumberFormat="1" applyBorder="1"/>
    <xf numFmtId="180" fontId="1" fillId="0" borderId="130" xfId="1" applyNumberFormat="1" applyBorder="1"/>
    <xf numFmtId="180" fontId="1" fillId="0" borderId="131" xfId="1" applyNumberFormat="1" applyBorder="1"/>
    <xf numFmtId="180" fontId="1" fillId="0" borderId="132" xfId="1" applyNumberFormat="1" applyBorder="1"/>
    <xf numFmtId="180" fontId="1" fillId="0" borderId="133" xfId="2" applyNumberFormat="1" applyFont="1" applyBorder="1"/>
    <xf numFmtId="180" fontId="1" fillId="0" borderId="71" xfId="1" applyNumberFormat="1" applyBorder="1"/>
    <xf numFmtId="180" fontId="1" fillId="0" borderId="134" xfId="1" applyNumberFormat="1" applyBorder="1"/>
    <xf numFmtId="180" fontId="1" fillId="0" borderId="135" xfId="1" applyNumberFormat="1" applyBorder="1"/>
    <xf numFmtId="180" fontId="1" fillId="0" borderId="127" xfId="2" applyNumberFormat="1" applyFont="1" applyBorder="1" applyAlignment="1">
      <alignment horizontal="right"/>
    </xf>
    <xf numFmtId="180" fontId="1" fillId="0" borderId="133" xfId="2" applyNumberFormat="1" applyFont="1" applyBorder="1" applyAlignment="1">
      <alignment horizontal="right"/>
    </xf>
    <xf numFmtId="0" fontId="1" fillId="0" borderId="103" xfId="1" applyBorder="1" applyAlignment="1">
      <alignment horizontal="center" vertical="center"/>
    </xf>
    <xf numFmtId="180" fontId="1" fillId="0" borderId="109" xfId="2" applyNumberFormat="1" applyFont="1" applyBorder="1" applyAlignment="1">
      <alignment horizontal="right"/>
    </xf>
    <xf numFmtId="180" fontId="1" fillId="0" borderId="101" xfId="2" applyNumberFormat="1" applyFont="1" applyBorder="1" applyAlignment="1">
      <alignment horizontal="right"/>
    </xf>
    <xf numFmtId="0" fontId="1" fillId="0" borderId="136" xfId="1" applyBorder="1" applyAlignment="1">
      <alignment horizontal="center" vertical="center"/>
    </xf>
    <xf numFmtId="0" fontId="1" fillId="0" borderId="138" xfId="1" applyBorder="1" applyAlignment="1">
      <alignment horizontal="center" vertical="center"/>
    </xf>
    <xf numFmtId="180" fontId="1" fillId="0" borderId="139" xfId="1" applyNumberFormat="1" applyBorder="1"/>
    <xf numFmtId="180" fontId="1" fillId="0" borderId="140" xfId="1" applyNumberFormat="1" applyBorder="1"/>
    <xf numFmtId="180" fontId="1" fillId="0" borderId="141" xfId="1" applyNumberFormat="1" applyBorder="1"/>
    <xf numFmtId="180" fontId="1" fillId="0" borderId="142" xfId="1" applyNumberFormat="1" applyBorder="1"/>
    <xf numFmtId="180" fontId="1" fillId="0" borderId="143" xfId="1" applyNumberFormat="1" applyBorder="1"/>
    <xf numFmtId="180" fontId="1" fillId="0" borderId="144" xfId="2" applyNumberFormat="1" applyFont="1" applyBorder="1" applyAlignment="1">
      <alignment horizontal="right"/>
    </xf>
    <xf numFmtId="182" fontId="1" fillId="0" borderId="145" xfId="2" applyNumberFormat="1" applyFont="1" applyBorder="1"/>
    <xf numFmtId="182" fontId="1" fillId="0" borderId="146" xfId="2" applyNumberFormat="1" applyFont="1" applyBorder="1"/>
    <xf numFmtId="182" fontId="1" fillId="0" borderId="125" xfId="2" applyNumberFormat="1" applyFont="1" applyBorder="1"/>
    <xf numFmtId="182" fontId="1" fillId="0" borderId="147" xfId="2" applyNumberFormat="1" applyFont="1" applyBorder="1"/>
    <xf numFmtId="183" fontId="1" fillId="0" borderId="100" xfId="2" applyNumberFormat="1" applyFont="1" applyBorder="1"/>
    <xf numFmtId="183" fontId="1" fillId="0" borderId="72" xfId="2" applyNumberFormat="1" applyFont="1" applyBorder="1"/>
    <xf numFmtId="183" fontId="1" fillId="0" borderId="99" xfId="2" applyNumberFormat="1" applyFont="1" applyBorder="1"/>
    <xf numFmtId="183" fontId="1" fillId="0" borderId="101" xfId="2" applyNumberFormat="1" applyFont="1" applyBorder="1"/>
    <xf numFmtId="182" fontId="1" fillId="0" borderId="149" xfId="2" applyNumberFormat="1" applyFont="1" applyBorder="1"/>
    <xf numFmtId="182" fontId="1" fillId="0" borderId="105" xfId="2" applyNumberFormat="1" applyFont="1" applyBorder="1"/>
    <xf numFmtId="182" fontId="1" fillId="0" borderId="106" xfId="2" applyNumberFormat="1" applyFont="1" applyBorder="1"/>
    <xf numFmtId="182" fontId="1" fillId="0" borderId="109" xfId="2" applyNumberFormat="1" applyFont="1" applyBorder="1"/>
    <xf numFmtId="176" fontId="1" fillId="0" borderId="139" xfId="1" applyNumberFormat="1" applyBorder="1"/>
    <xf numFmtId="176" fontId="1" fillId="0" borderId="140" xfId="1" applyNumberFormat="1" applyBorder="1"/>
    <xf numFmtId="176" fontId="1" fillId="0" borderId="151" xfId="1" applyNumberFormat="1" applyBorder="1"/>
    <xf numFmtId="176" fontId="1" fillId="0" borderId="144" xfId="1" applyNumberFormat="1" applyBorder="1"/>
    <xf numFmtId="0" fontId="1" fillId="0" borderId="153" xfId="1" applyBorder="1" applyAlignment="1">
      <alignment horizontal="center" vertical="center"/>
    </xf>
    <xf numFmtId="183" fontId="1" fillId="0" borderId="154" xfId="2" applyNumberFormat="1" applyFont="1" applyBorder="1"/>
    <xf numFmtId="183" fontId="1" fillId="0" borderId="146" xfId="2" applyNumberFormat="1" applyFont="1" applyBorder="1"/>
    <xf numFmtId="183" fontId="1" fillId="0" borderId="147" xfId="2" applyNumberFormat="1" applyFont="1" applyBorder="1"/>
    <xf numFmtId="0" fontId="1" fillId="0" borderId="155" xfId="1" applyBorder="1" applyAlignment="1">
      <alignment horizontal="center" vertical="center"/>
    </xf>
    <xf numFmtId="38" fontId="1" fillId="0" borderId="0" xfId="1" applyNumberFormat="1"/>
    <xf numFmtId="0" fontId="1" fillId="0" borderId="156" xfId="1" applyBorder="1"/>
    <xf numFmtId="0" fontId="1" fillId="0" borderId="0" xfId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/>
    </xf>
    <xf numFmtId="0" fontId="1" fillId="0" borderId="163" xfId="1" applyBorder="1" applyAlignment="1">
      <alignment horizontal="center" vertical="center" wrapText="1"/>
    </xf>
    <xf numFmtId="178" fontId="1" fillId="0" borderId="84" xfId="1" applyNumberFormat="1" applyBorder="1"/>
    <xf numFmtId="176" fontId="1" fillId="0" borderId="5" xfId="1" applyNumberFormat="1" applyBorder="1"/>
    <xf numFmtId="176" fontId="1" fillId="0" borderId="6" xfId="1" applyNumberFormat="1" applyBorder="1" applyAlignment="1">
      <alignment horizontal="center"/>
    </xf>
    <xf numFmtId="178" fontId="1" fillId="0" borderId="3" xfId="1" applyNumberFormat="1" applyBorder="1"/>
    <xf numFmtId="176" fontId="1" fillId="0" borderId="5" xfId="1" applyNumberFormat="1" applyBorder="1" applyAlignment="1">
      <alignment horizontal="center"/>
    </xf>
    <xf numFmtId="0" fontId="1" fillId="0" borderId="5" xfId="1" applyBorder="1"/>
    <xf numFmtId="176" fontId="1" fillId="0" borderId="161" xfId="1" applyNumberFormat="1" applyBorder="1" applyAlignment="1">
      <alignment horizontal="center"/>
    </xf>
    <xf numFmtId="178" fontId="1" fillId="0" borderId="168" xfId="1" applyNumberFormat="1" applyBorder="1"/>
    <xf numFmtId="176" fontId="1" fillId="0" borderId="169" xfId="1" applyNumberFormat="1" applyBorder="1"/>
    <xf numFmtId="176" fontId="1" fillId="0" borderId="170" xfId="1" applyNumberFormat="1" applyBorder="1"/>
    <xf numFmtId="178" fontId="1" fillId="0" borderId="169" xfId="1" applyNumberFormat="1" applyBorder="1"/>
    <xf numFmtId="0" fontId="1" fillId="0" borderId="169" xfId="1" applyBorder="1"/>
    <xf numFmtId="176" fontId="1" fillId="0" borderId="167" xfId="1" applyNumberFormat="1" applyBorder="1"/>
    <xf numFmtId="178" fontId="1" fillId="0" borderId="36" xfId="1" applyNumberFormat="1" applyBorder="1"/>
    <xf numFmtId="176" fontId="1" fillId="0" borderId="47" xfId="1" applyNumberFormat="1" applyBorder="1"/>
    <xf numFmtId="176" fontId="1" fillId="0" borderId="171" xfId="1" applyNumberFormat="1" applyBorder="1"/>
    <xf numFmtId="178" fontId="1" fillId="0" borderId="47" xfId="1" applyNumberFormat="1" applyBorder="1"/>
    <xf numFmtId="176" fontId="1" fillId="0" borderId="38" xfId="1" applyNumberFormat="1" applyBorder="1"/>
    <xf numFmtId="0" fontId="1" fillId="0" borderId="171" xfId="1" applyBorder="1" applyAlignment="1">
      <alignment horizontal="center" vertical="center"/>
    </xf>
    <xf numFmtId="178" fontId="1" fillId="2" borderId="172" xfId="1" applyNumberFormat="1" applyFill="1" applyBorder="1"/>
    <xf numFmtId="176" fontId="1" fillId="2" borderId="68" xfId="1" applyNumberFormat="1" applyFill="1" applyBorder="1"/>
    <xf numFmtId="176" fontId="1" fillId="2" borderId="173" xfId="1" applyNumberFormat="1" applyFill="1" applyBorder="1"/>
    <xf numFmtId="178" fontId="1" fillId="2" borderId="68" xfId="1" applyNumberFormat="1" applyFill="1" applyBorder="1"/>
    <xf numFmtId="176" fontId="1" fillId="2" borderId="69" xfId="1" applyNumberFormat="1" applyFill="1" applyBorder="1"/>
    <xf numFmtId="178" fontId="1" fillId="2" borderId="100" xfId="1" applyNumberFormat="1" applyFill="1" applyBorder="1"/>
    <xf numFmtId="176" fontId="1" fillId="2" borderId="72" xfId="1" applyNumberFormat="1" applyFill="1" applyBorder="1"/>
    <xf numFmtId="176" fontId="1" fillId="2" borderId="119" xfId="1" applyNumberFormat="1" applyFill="1" applyBorder="1"/>
    <xf numFmtId="178" fontId="1" fillId="2" borderId="72" xfId="1" applyNumberFormat="1" applyFill="1" applyBorder="1"/>
    <xf numFmtId="176" fontId="1" fillId="2" borderId="73" xfId="1" applyNumberFormat="1" applyFill="1" applyBorder="1"/>
    <xf numFmtId="178" fontId="1" fillId="0" borderId="40" xfId="1" applyNumberFormat="1" applyBorder="1"/>
    <xf numFmtId="176" fontId="1" fillId="0" borderId="174" xfId="1" applyNumberFormat="1" applyBorder="1"/>
    <xf numFmtId="178" fontId="1" fillId="0" borderId="48" xfId="1" applyNumberFormat="1" applyBorder="1"/>
    <xf numFmtId="176" fontId="1" fillId="0" borderId="48" xfId="1" applyNumberFormat="1" applyBorder="1"/>
    <xf numFmtId="176" fontId="1" fillId="0" borderId="42" xfId="1" applyNumberFormat="1" applyBorder="1"/>
    <xf numFmtId="0" fontId="1" fillId="0" borderId="175" xfId="1" applyBorder="1" applyAlignment="1">
      <alignment horizontal="center" vertical="center"/>
    </xf>
    <xf numFmtId="178" fontId="1" fillId="2" borderId="100" xfId="1" quotePrefix="1" applyNumberFormat="1" applyFill="1" applyBorder="1" applyAlignment="1">
      <alignment horizontal="right"/>
    </xf>
    <xf numFmtId="178" fontId="1" fillId="2" borderId="72" xfId="1" quotePrefix="1" applyNumberFormat="1" applyFill="1" applyBorder="1" applyAlignment="1">
      <alignment horizontal="right"/>
    </xf>
    <xf numFmtId="0" fontId="6" fillId="0" borderId="0" xfId="1" applyFont="1"/>
    <xf numFmtId="178" fontId="1" fillId="0" borderId="44" xfId="1" applyNumberFormat="1" applyBorder="1"/>
    <xf numFmtId="176" fontId="1" fillId="0" borderId="20" xfId="1" applyNumberFormat="1" applyBorder="1"/>
    <xf numFmtId="176" fontId="1" fillId="0" borderId="176" xfId="1" applyNumberFormat="1" applyBorder="1"/>
    <xf numFmtId="178" fontId="1" fillId="0" borderId="20" xfId="1" applyNumberFormat="1" applyBorder="1"/>
    <xf numFmtId="176" fontId="1" fillId="0" borderId="46" xfId="1" applyNumberFormat="1" applyBorder="1"/>
    <xf numFmtId="178" fontId="1" fillId="0" borderId="179" xfId="1" applyNumberFormat="1" applyBorder="1"/>
    <xf numFmtId="176" fontId="1" fillId="0" borderId="8" xfId="1" applyNumberFormat="1" applyBorder="1"/>
    <xf numFmtId="176" fontId="1" fillId="0" borderId="9" xfId="1" applyNumberFormat="1" applyBorder="1" applyAlignment="1">
      <alignment horizontal="center"/>
    </xf>
    <xf numFmtId="178" fontId="1" fillId="0" borderId="8" xfId="1" applyNumberFormat="1" applyBorder="1"/>
    <xf numFmtId="17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center"/>
    </xf>
    <xf numFmtId="176" fontId="1" fillId="0" borderId="178" xfId="1" applyNumberFormat="1" applyBorder="1" applyAlignment="1">
      <alignment horizontal="center"/>
    </xf>
    <xf numFmtId="0" fontId="1" fillId="0" borderId="0" xfId="1" quotePrefix="1"/>
    <xf numFmtId="0" fontId="1" fillId="0" borderId="180" xfId="1" applyBorder="1"/>
    <xf numFmtId="0" fontId="7" fillId="0" borderId="8" xfId="1" applyFont="1" applyBorder="1" applyAlignment="1">
      <alignment vertical="center"/>
    </xf>
    <xf numFmtId="0" fontId="7" fillId="0" borderId="163" xfId="1" applyFont="1" applyBorder="1" applyAlignment="1">
      <alignment horizontal="center" vertical="center" wrapText="1"/>
    </xf>
    <xf numFmtId="0" fontId="1" fillId="0" borderId="6" xfId="1" applyBorder="1"/>
    <xf numFmtId="0" fontId="1" fillId="0" borderId="59" xfId="1" applyBorder="1"/>
    <xf numFmtId="177" fontId="1" fillId="0" borderId="33" xfId="1" applyNumberFormat="1" applyBorder="1"/>
    <xf numFmtId="181" fontId="1" fillId="0" borderId="51" xfId="1" applyNumberFormat="1" applyBorder="1"/>
    <xf numFmtId="181" fontId="1" fillId="0" borderId="183" xfId="1" applyNumberFormat="1" applyBorder="1" applyAlignment="1">
      <alignment horizontal="center"/>
    </xf>
    <xf numFmtId="0" fontId="1" fillId="0" borderId="159" xfId="1" applyBorder="1"/>
    <xf numFmtId="181" fontId="1" fillId="0" borderId="5" xfId="1" applyNumberFormat="1" applyBorder="1"/>
    <xf numFmtId="176" fontId="1" fillId="0" borderId="59" xfId="1" applyNumberFormat="1" applyBorder="1" applyAlignment="1">
      <alignment horizontal="center"/>
    </xf>
    <xf numFmtId="181" fontId="1" fillId="0" borderId="0" xfId="1" applyNumberFormat="1"/>
    <xf numFmtId="0" fontId="1" fillId="0" borderId="170" xfId="1" applyBorder="1"/>
    <xf numFmtId="0" fontId="1" fillId="0" borderId="184" xfId="1" applyBorder="1"/>
    <xf numFmtId="177" fontId="1" fillId="0" borderId="185" xfId="1" applyNumberFormat="1" applyBorder="1"/>
    <xf numFmtId="181" fontId="1" fillId="0" borderId="169" xfId="1" applyNumberFormat="1" applyBorder="1"/>
    <xf numFmtId="181" fontId="1" fillId="0" borderId="184" xfId="1" applyNumberFormat="1" applyBorder="1"/>
    <xf numFmtId="0" fontId="1" fillId="0" borderId="166" xfId="1" applyBorder="1"/>
    <xf numFmtId="176" fontId="1" fillId="0" borderId="184" xfId="1" applyNumberFormat="1" applyBorder="1"/>
    <xf numFmtId="0" fontId="1" fillId="0" borderId="15" xfId="1" applyBorder="1"/>
    <xf numFmtId="0" fontId="1" fillId="0" borderId="186" xfId="1" applyBorder="1"/>
    <xf numFmtId="0" fontId="1" fillId="0" borderId="187" xfId="1" applyBorder="1"/>
    <xf numFmtId="177" fontId="1" fillId="0" borderId="16" xfId="1" applyNumberFormat="1" applyBorder="1"/>
    <xf numFmtId="181" fontId="1" fillId="0" borderId="15" xfId="1" applyNumberFormat="1" applyBorder="1"/>
    <xf numFmtId="181" fontId="1" fillId="0" borderId="187" xfId="1" applyNumberFormat="1" applyBorder="1"/>
    <xf numFmtId="0" fontId="1" fillId="0" borderId="188" xfId="1" applyBorder="1"/>
    <xf numFmtId="0" fontId="1" fillId="2" borderId="189" xfId="1" applyFill="1" applyBorder="1" applyAlignment="1">
      <alignment vertical="center"/>
    </xf>
    <xf numFmtId="0" fontId="1" fillId="2" borderId="173" xfId="1" applyFill="1" applyBorder="1"/>
    <xf numFmtId="0" fontId="1" fillId="2" borderId="190" xfId="1" applyFill="1" applyBorder="1"/>
    <xf numFmtId="177" fontId="1" fillId="2" borderId="191" xfId="1" applyNumberFormat="1" applyFill="1" applyBorder="1"/>
    <xf numFmtId="181" fontId="1" fillId="2" borderId="68" xfId="1" applyNumberFormat="1" applyFill="1" applyBorder="1"/>
    <xf numFmtId="181" fontId="1" fillId="2" borderId="190" xfId="1" applyNumberFormat="1" applyFill="1" applyBorder="1"/>
    <xf numFmtId="0" fontId="1" fillId="2" borderId="67" xfId="1" applyFill="1" applyBorder="1"/>
    <xf numFmtId="0" fontId="1" fillId="2" borderId="192" xfId="1" applyFill="1" applyBorder="1" applyAlignment="1">
      <alignment vertical="center"/>
    </xf>
    <xf numFmtId="0" fontId="1" fillId="2" borderId="119" xfId="1" applyFill="1" applyBorder="1"/>
    <xf numFmtId="0" fontId="1" fillId="2" borderId="99" xfId="1" applyFill="1" applyBorder="1"/>
    <xf numFmtId="177" fontId="1" fillId="2" borderId="120" xfId="1" applyNumberFormat="1" applyFill="1" applyBorder="1"/>
    <xf numFmtId="181" fontId="1" fillId="2" borderId="72" xfId="1" applyNumberFormat="1" applyFill="1" applyBorder="1"/>
    <xf numFmtId="181" fontId="1" fillId="2" borderId="99" xfId="1" applyNumberFormat="1" applyFill="1" applyBorder="1"/>
    <xf numFmtId="0" fontId="1" fillId="2" borderId="71" xfId="1" applyFill="1" applyBorder="1"/>
    <xf numFmtId="0" fontId="1" fillId="0" borderId="174" xfId="1" applyBorder="1"/>
    <xf numFmtId="0" fontId="1" fillId="0" borderId="50" xfId="1" applyBorder="1"/>
    <xf numFmtId="177" fontId="1" fillId="0" borderId="41" xfId="1" applyNumberFormat="1" applyBorder="1"/>
    <xf numFmtId="181" fontId="1" fillId="0" borderId="37" xfId="1" applyNumberFormat="1" applyBorder="1"/>
    <xf numFmtId="181" fontId="1" fillId="0" borderId="193" xfId="1" applyNumberFormat="1" applyBorder="1"/>
    <xf numFmtId="181" fontId="1" fillId="0" borderId="47" xfId="1" applyNumberFormat="1" applyBorder="1"/>
    <xf numFmtId="181" fontId="1" fillId="2" borderId="191" xfId="1" applyNumberFormat="1" applyFill="1" applyBorder="1"/>
    <xf numFmtId="0" fontId="1" fillId="2" borderId="72" xfId="1" quotePrefix="1" applyFill="1" applyBorder="1" applyAlignment="1">
      <alignment horizontal="right"/>
    </xf>
    <xf numFmtId="0" fontId="1" fillId="2" borderId="119" xfId="1" quotePrefix="1" applyFill="1" applyBorder="1" applyAlignment="1">
      <alignment horizontal="right"/>
    </xf>
    <xf numFmtId="0" fontId="1" fillId="2" borderId="99" xfId="1" quotePrefix="1" applyFill="1" applyBorder="1" applyAlignment="1">
      <alignment horizontal="right"/>
    </xf>
    <xf numFmtId="181" fontId="1" fillId="2" borderId="120" xfId="1" applyNumberFormat="1" applyFill="1" applyBorder="1"/>
    <xf numFmtId="0" fontId="1" fillId="2" borderId="100" xfId="1" applyFill="1" applyBorder="1"/>
    <xf numFmtId="0" fontId="1" fillId="0" borderId="176" xfId="1" applyBorder="1"/>
    <xf numFmtId="0" fontId="1" fillId="0" borderId="49" xfId="1" applyBorder="1"/>
    <xf numFmtId="177" fontId="1" fillId="0" borderId="37" xfId="1" applyNumberFormat="1" applyBorder="1"/>
    <xf numFmtId="181" fontId="1" fillId="0" borderId="183" xfId="1" applyNumberFormat="1" applyBorder="1"/>
    <xf numFmtId="0" fontId="1" fillId="0" borderId="185" xfId="1" applyBorder="1"/>
    <xf numFmtId="177" fontId="1" fillId="0" borderId="44" xfId="1" applyNumberFormat="1" applyBorder="1"/>
    <xf numFmtId="181" fontId="1" fillId="0" borderId="20" xfId="1" applyNumberFormat="1" applyBorder="1"/>
    <xf numFmtId="181" fontId="1" fillId="0" borderId="49" xfId="1" applyNumberFormat="1" applyBorder="1"/>
    <xf numFmtId="0" fontId="1" fillId="0" borderId="75" xfId="1" applyBorder="1"/>
    <xf numFmtId="177" fontId="1" fillId="0" borderId="45" xfId="1" applyNumberFormat="1" applyBorder="1"/>
    <xf numFmtId="177" fontId="1" fillId="0" borderId="0" xfId="1" applyNumberFormat="1"/>
    <xf numFmtId="0" fontId="1" fillId="0" borderId="8" xfId="1" applyBorder="1"/>
    <xf numFmtId="0" fontId="1" fillId="0" borderId="9" xfId="1" applyBorder="1"/>
    <xf numFmtId="0" fontId="1" fillId="0" borderId="163" xfId="1" applyBorder="1"/>
    <xf numFmtId="181" fontId="1" fillId="0" borderId="8" xfId="1" applyNumberFormat="1" applyBorder="1"/>
    <xf numFmtId="181" fontId="1" fillId="0" borderId="163" xfId="1" applyNumberFormat="1" applyBorder="1" applyAlignment="1">
      <alignment horizontal="center"/>
    </xf>
    <xf numFmtId="0" fontId="1" fillId="0" borderId="195" xfId="1" applyBorder="1"/>
    <xf numFmtId="176" fontId="1" fillId="0" borderId="163" xfId="1" applyNumberFormat="1" applyBorder="1" applyAlignment="1">
      <alignment horizontal="center"/>
    </xf>
    <xf numFmtId="0" fontId="1" fillId="0" borderId="64" xfId="1" applyBorder="1"/>
    <xf numFmtId="0" fontId="5" fillId="0" borderId="0" xfId="1" applyFont="1" applyAlignment="1">
      <alignment vertical="center"/>
    </xf>
    <xf numFmtId="0" fontId="1" fillId="0" borderId="3" xfId="1" applyBorder="1" applyAlignment="1">
      <alignment vertical="top" textRotation="255" shrinkToFit="1"/>
    </xf>
    <xf numFmtId="0" fontId="1" fillId="0" borderId="84" xfId="1" applyBorder="1" applyAlignment="1">
      <alignment vertical="top" textRotation="255" shrinkToFit="1"/>
    </xf>
    <xf numFmtId="0" fontId="1" fillId="0" borderId="85" xfId="1" applyBorder="1" applyAlignment="1">
      <alignment vertical="top" textRotation="255" shrinkToFit="1"/>
    </xf>
    <xf numFmtId="0" fontId="1" fillId="0" borderId="40" xfId="1" applyBorder="1" applyAlignment="1">
      <alignment vertical="top" textRotation="255" shrinkToFit="1"/>
    </xf>
    <xf numFmtId="0" fontId="1" fillId="0" borderId="8" xfId="1" applyBorder="1" applyAlignment="1">
      <alignment vertical="top" textRotation="255" shrinkToFit="1"/>
    </xf>
    <xf numFmtId="0" fontId="1" fillId="0" borderId="194" xfId="1" applyBorder="1" applyAlignment="1">
      <alignment vertical="top" textRotation="255" shrinkToFit="1"/>
    </xf>
    <xf numFmtId="0" fontId="1" fillId="0" borderId="9" xfId="1" applyBorder="1" applyAlignment="1">
      <alignment vertical="top" textRotation="255" shrinkToFit="1"/>
    </xf>
    <xf numFmtId="0" fontId="1" fillId="0" borderId="26" xfId="1" applyBorder="1" applyAlignment="1">
      <alignment vertical="top" textRotation="255" shrinkToFit="1"/>
    </xf>
    <xf numFmtId="0" fontId="1" fillId="0" borderId="83" xfId="1" applyBorder="1" applyAlignment="1">
      <alignment vertical="top" textRotation="255" shrinkToFit="1"/>
    </xf>
    <xf numFmtId="0" fontId="1" fillId="0" borderId="82" xfId="1" applyBorder="1" applyAlignment="1">
      <alignment vertical="top" textRotation="255" shrinkToFit="1"/>
    </xf>
    <xf numFmtId="0" fontId="1" fillId="0" borderId="197" xfId="1" applyBorder="1"/>
    <xf numFmtId="0" fontId="1" fillId="0" borderId="196" xfId="1" applyBorder="1"/>
    <xf numFmtId="0" fontId="1" fillId="0" borderId="58" xfId="1" applyBorder="1"/>
    <xf numFmtId="0" fontId="1" fillId="0" borderId="168" xfId="1" applyBorder="1"/>
    <xf numFmtId="0" fontId="1" fillId="0" borderId="14" xfId="1" applyBorder="1"/>
    <xf numFmtId="0" fontId="1" fillId="0" borderId="199" xfId="1" applyBorder="1"/>
    <xf numFmtId="0" fontId="1" fillId="2" borderId="66" xfId="1" applyFill="1" applyBorder="1" applyAlignment="1">
      <alignment vertical="center" shrinkToFit="1"/>
    </xf>
    <xf numFmtId="0" fontId="1" fillId="2" borderId="200" xfId="1" applyFill="1" applyBorder="1"/>
    <xf numFmtId="0" fontId="1" fillId="2" borderId="172" xfId="1" applyFill="1" applyBorder="1"/>
    <xf numFmtId="0" fontId="1" fillId="2" borderId="191" xfId="1" applyFill="1" applyBorder="1"/>
    <xf numFmtId="0" fontId="1" fillId="2" borderId="70" xfId="1" applyFill="1" applyBorder="1" applyAlignment="1">
      <alignment vertical="center" shrinkToFit="1"/>
    </xf>
    <xf numFmtId="0" fontId="1" fillId="2" borderId="201" xfId="1" applyFill="1" applyBorder="1"/>
    <xf numFmtId="0" fontId="1" fillId="2" borderId="120" xfId="1" applyFill="1" applyBorder="1"/>
    <xf numFmtId="0" fontId="1" fillId="0" borderId="202" xfId="1" applyBorder="1"/>
    <xf numFmtId="0" fontId="1" fillId="0" borderId="40" xfId="1" applyBorder="1"/>
    <xf numFmtId="0" fontId="1" fillId="0" borderId="41" xfId="1" applyBorder="1"/>
    <xf numFmtId="0" fontId="1" fillId="0" borderId="185" xfId="1" applyBorder="1" applyAlignment="1">
      <alignment vertical="center" shrinkToFit="1"/>
    </xf>
    <xf numFmtId="0" fontId="1" fillId="0" borderId="19" xfId="1" applyBorder="1"/>
    <xf numFmtId="0" fontId="1" fillId="0" borderId="44" xfId="1" applyBorder="1"/>
    <xf numFmtId="0" fontId="1" fillId="0" borderId="45" xfId="1" applyBorder="1"/>
    <xf numFmtId="0" fontId="1" fillId="0" borderId="171" xfId="1" applyBorder="1"/>
    <xf numFmtId="0" fontId="1" fillId="0" borderId="36" xfId="1" applyBorder="1"/>
    <xf numFmtId="0" fontId="1" fillId="0" borderId="193" xfId="1" applyBorder="1"/>
    <xf numFmtId="0" fontId="1" fillId="0" borderId="37" xfId="1" applyBorder="1"/>
    <xf numFmtId="0" fontId="1" fillId="0" borderId="203" xfId="1" applyBorder="1"/>
    <xf numFmtId="0" fontId="1" fillId="0" borderId="179" xfId="1" applyBorder="1"/>
    <xf numFmtId="0" fontId="1" fillId="0" borderId="194" xfId="1" applyBorder="1"/>
    <xf numFmtId="0" fontId="2" fillId="0" borderId="0" xfId="1" applyFont="1" applyAlignment="1">
      <alignment vertical="center"/>
    </xf>
    <xf numFmtId="0" fontId="1" fillId="0" borderId="9" xfId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78" xfId="1" applyFont="1" applyBorder="1" applyAlignment="1">
      <alignment horizontal="center" vertical="center" wrapText="1"/>
    </xf>
    <xf numFmtId="178" fontId="1" fillId="0" borderId="196" xfId="1" applyNumberFormat="1" applyBorder="1" applyAlignment="1">
      <alignment horizontal="right"/>
    </xf>
    <xf numFmtId="176" fontId="1" fillId="0" borderId="58" xfId="1" applyNumberFormat="1" applyBorder="1" applyAlignment="1">
      <alignment horizontal="center"/>
    </xf>
    <xf numFmtId="178" fontId="1" fillId="0" borderId="47" xfId="1" applyNumberFormat="1" applyBorder="1" applyAlignment="1">
      <alignment horizontal="right"/>
    </xf>
    <xf numFmtId="176" fontId="1" fillId="0" borderId="3" xfId="1" applyNumberFormat="1" applyBorder="1"/>
    <xf numFmtId="176" fontId="1" fillId="0" borderId="159" xfId="1" applyNumberFormat="1" applyBorder="1" applyAlignment="1">
      <alignment horizontal="center"/>
    </xf>
    <xf numFmtId="178" fontId="1" fillId="0" borderId="168" xfId="1" applyNumberFormat="1" applyBorder="1" applyAlignment="1">
      <alignment horizontal="right"/>
    </xf>
    <xf numFmtId="176" fontId="1" fillId="0" borderId="198" xfId="1" applyNumberFormat="1" applyBorder="1"/>
    <xf numFmtId="178" fontId="1" fillId="0" borderId="169" xfId="1" applyNumberFormat="1" applyBorder="1" applyAlignment="1">
      <alignment horizontal="right"/>
    </xf>
    <xf numFmtId="176" fontId="1" fillId="0" borderId="15" xfId="3" applyNumberFormat="1" applyFont="1" applyBorder="1"/>
    <xf numFmtId="178" fontId="1" fillId="0" borderId="37" xfId="1" applyNumberFormat="1" applyBorder="1"/>
    <xf numFmtId="176" fontId="1" fillId="2" borderId="67" xfId="1" applyNumberFormat="1" applyFill="1" applyBorder="1"/>
    <xf numFmtId="176" fontId="0" fillId="2" borderId="68" xfId="3" applyNumberFormat="1" applyFont="1" applyFill="1" applyBorder="1"/>
    <xf numFmtId="178" fontId="1" fillId="2" borderId="191" xfId="1" applyNumberFormat="1" applyFill="1" applyBorder="1"/>
    <xf numFmtId="0" fontId="1" fillId="0" borderId="185" xfId="1" applyBorder="1" applyAlignment="1">
      <alignment vertical="center"/>
    </xf>
    <xf numFmtId="176" fontId="1" fillId="2" borderId="71" xfId="1" applyNumberFormat="1" applyFill="1" applyBorder="1"/>
    <xf numFmtId="178" fontId="1" fillId="2" borderId="120" xfId="1" applyNumberFormat="1" applyFill="1" applyBorder="1"/>
    <xf numFmtId="178" fontId="1" fillId="0" borderId="41" xfId="1" applyNumberFormat="1" applyBorder="1"/>
    <xf numFmtId="176" fontId="1" fillId="0" borderId="205" xfId="1" applyNumberFormat="1" applyBorder="1"/>
    <xf numFmtId="0" fontId="1" fillId="2" borderId="206" xfId="1" applyFill="1" applyBorder="1" applyAlignment="1">
      <alignment vertical="center" shrinkToFit="1"/>
    </xf>
    <xf numFmtId="178" fontId="1" fillId="2" borderId="129" xfId="1" applyNumberFormat="1" applyFill="1" applyBorder="1"/>
    <xf numFmtId="178" fontId="1" fillId="2" borderId="130" xfId="1" applyNumberFormat="1" applyFill="1" applyBorder="1"/>
    <xf numFmtId="178" fontId="1" fillId="2" borderId="131" xfId="1" applyNumberFormat="1" applyFill="1" applyBorder="1"/>
    <xf numFmtId="176" fontId="1" fillId="2" borderId="130" xfId="1" applyNumberFormat="1" applyFill="1" applyBorder="1"/>
    <xf numFmtId="176" fontId="1" fillId="2" borderId="132" xfId="1" applyNumberFormat="1" applyFill="1" applyBorder="1"/>
    <xf numFmtId="176" fontId="1" fillId="0" borderId="78" xfId="1" applyNumberFormat="1" applyBorder="1"/>
    <xf numFmtId="178" fontId="1" fillId="0" borderId="45" xfId="1" applyNumberFormat="1" applyBorder="1"/>
    <xf numFmtId="176" fontId="1" fillId="0" borderId="75" xfId="1" applyNumberFormat="1" applyBorder="1"/>
    <xf numFmtId="176" fontId="1" fillId="0" borderId="9" xfId="1" applyNumberFormat="1" applyBorder="1"/>
    <xf numFmtId="178" fontId="1" fillId="0" borderId="26" xfId="1" applyNumberFormat="1" applyBorder="1"/>
    <xf numFmtId="176" fontId="1" fillId="0" borderId="81" xfId="1" applyNumberFormat="1" applyBorder="1" applyAlignment="1">
      <alignment horizontal="center"/>
    </xf>
    <xf numFmtId="176" fontId="1" fillId="0" borderId="26" xfId="1" applyNumberFormat="1" applyBorder="1"/>
    <xf numFmtId="176" fontId="1" fillId="0" borderId="82" xfId="1" applyNumberFormat="1" applyBorder="1" applyAlignment="1">
      <alignment horizontal="center"/>
    </xf>
    <xf numFmtId="0" fontId="1" fillId="0" borderId="38" xfId="1" applyBorder="1"/>
    <xf numFmtId="0" fontId="1" fillId="0" borderId="3" xfId="1" applyBorder="1" applyAlignment="1">
      <alignment vertical="top" textRotation="255"/>
    </xf>
    <xf numFmtId="0" fontId="1" fillId="0" borderId="84" xfId="1" applyBorder="1" applyAlignment="1">
      <alignment vertical="top" textRotation="255"/>
    </xf>
    <xf numFmtId="0" fontId="1" fillId="0" borderId="85" xfId="1" applyBorder="1" applyAlignment="1">
      <alignment vertical="top" textRotation="255"/>
    </xf>
    <xf numFmtId="0" fontId="1" fillId="0" borderId="40" xfId="1" applyBorder="1" applyAlignment="1">
      <alignment vertical="top" textRotation="255"/>
    </xf>
    <xf numFmtId="0" fontId="1" fillId="0" borderId="8" xfId="1" applyBorder="1" applyAlignment="1">
      <alignment vertical="top" textRotation="255"/>
    </xf>
    <xf numFmtId="0" fontId="1" fillId="0" borderId="48" xfId="1" applyBorder="1" applyAlignment="1">
      <alignment vertical="top" textRotation="255"/>
    </xf>
    <xf numFmtId="0" fontId="1" fillId="0" borderId="48" xfId="1" applyBorder="1" applyAlignment="1">
      <alignment vertical="top" textRotation="255" shrinkToFit="1"/>
    </xf>
    <xf numFmtId="0" fontId="1" fillId="0" borderId="47" xfId="1" applyBorder="1" applyAlignment="1">
      <alignment vertical="top" textRotation="255"/>
    </xf>
    <xf numFmtId="0" fontId="1" fillId="0" borderId="174" xfId="1" applyBorder="1" applyAlignment="1">
      <alignment vertical="top" textRotation="255"/>
    </xf>
    <xf numFmtId="0" fontId="1" fillId="0" borderId="50" xfId="1" applyBorder="1" applyAlignment="1">
      <alignment vertical="top" textRotation="255"/>
    </xf>
    <xf numFmtId="0" fontId="1" fillId="0" borderId="36" xfId="1" applyBorder="1" applyAlignment="1">
      <alignment vertical="top" textRotation="255"/>
    </xf>
    <xf numFmtId="0" fontId="1" fillId="0" borderId="193" xfId="1" applyBorder="1" applyAlignment="1">
      <alignment vertical="top" textRotation="255"/>
    </xf>
    <xf numFmtId="0" fontId="1" fillId="0" borderId="208" xfId="1" applyBorder="1"/>
    <xf numFmtId="0" fontId="1" fillId="0" borderId="211" xfId="1" applyBorder="1"/>
    <xf numFmtId="0" fontId="1" fillId="0" borderId="213" xfId="1" applyBorder="1"/>
    <xf numFmtId="0" fontId="1" fillId="0" borderId="210" xfId="1" applyBorder="1"/>
    <xf numFmtId="0" fontId="1" fillId="0" borderId="214" xfId="1" applyBorder="1" applyAlignment="1">
      <alignment horizontal="left"/>
    </xf>
    <xf numFmtId="0" fontId="1" fillId="0" borderId="215" xfId="1" applyBorder="1"/>
    <xf numFmtId="0" fontId="1" fillId="0" borderId="216" xfId="1" applyBorder="1"/>
    <xf numFmtId="0" fontId="1" fillId="0" borderId="217" xfId="1" applyBorder="1"/>
    <xf numFmtId="0" fontId="1" fillId="0" borderId="218" xfId="1" applyBorder="1"/>
    <xf numFmtId="0" fontId="1" fillId="0" borderId="219" xfId="1" applyBorder="1"/>
    <xf numFmtId="0" fontId="1" fillId="0" borderId="214" xfId="1" applyBorder="1"/>
    <xf numFmtId="0" fontId="1" fillId="0" borderId="220" xfId="1" applyBorder="1"/>
    <xf numFmtId="0" fontId="1" fillId="0" borderId="221" xfId="1" applyBorder="1"/>
    <xf numFmtId="0" fontId="1" fillId="0" borderId="222" xfId="1" applyBorder="1"/>
    <xf numFmtId="0" fontId="1" fillId="0" borderId="223" xfId="1" applyBorder="1"/>
    <xf numFmtId="0" fontId="1" fillId="0" borderId="224" xfId="1" applyBorder="1"/>
    <xf numFmtId="0" fontId="1" fillId="0" borderId="225" xfId="1" applyBorder="1"/>
    <xf numFmtId="0" fontId="1" fillId="0" borderId="226" xfId="1" applyBorder="1"/>
    <xf numFmtId="0" fontId="1" fillId="0" borderId="227" xfId="1" applyBorder="1"/>
    <xf numFmtId="0" fontId="1" fillId="0" borderId="7" xfId="1" applyBorder="1"/>
    <xf numFmtId="0" fontId="1" fillId="0" borderId="158" xfId="1" applyBorder="1" applyAlignment="1">
      <alignment horizontal="center" vertical="center"/>
    </xf>
    <xf numFmtId="0" fontId="1" fillId="0" borderId="159" xfId="1" applyBorder="1" applyAlignment="1">
      <alignment vertical="center"/>
    </xf>
    <xf numFmtId="0" fontId="1" fillId="0" borderId="161" xfId="1" applyBorder="1" applyAlignment="1">
      <alignment vertical="center"/>
    </xf>
    <xf numFmtId="0" fontId="1" fillId="0" borderId="81" xfId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1" fillId="0" borderId="6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185" xfId="1" applyBorder="1" applyAlignment="1">
      <alignment horizontal="right"/>
    </xf>
    <xf numFmtId="0" fontId="1" fillId="0" borderId="183" xfId="1" applyBorder="1" applyAlignment="1">
      <alignment horizontal="right"/>
    </xf>
    <xf numFmtId="181" fontId="1" fillId="0" borderId="160" xfId="2" applyNumberFormat="1" applyFont="1" applyBorder="1" applyAlignment="1">
      <alignment horizontal="center"/>
    </xf>
    <xf numFmtId="177" fontId="1" fillId="0" borderId="32" xfId="1" applyNumberFormat="1" applyBorder="1"/>
    <xf numFmtId="181" fontId="1" fillId="0" borderId="58" xfId="1" applyNumberFormat="1" applyBorder="1"/>
    <xf numFmtId="181" fontId="1" fillId="0" borderId="193" xfId="1" applyNumberFormat="1" applyBorder="1" applyAlignment="1">
      <alignment horizontal="center"/>
    </xf>
    <xf numFmtId="0" fontId="1" fillId="0" borderId="169" xfId="1" applyBorder="1" applyAlignment="1">
      <alignment horizontal="right"/>
    </xf>
    <xf numFmtId="0" fontId="1" fillId="0" borderId="166" xfId="1" applyBorder="1" applyAlignment="1">
      <alignment horizontal="right"/>
    </xf>
    <xf numFmtId="0" fontId="1" fillId="0" borderId="184" xfId="1" applyBorder="1" applyAlignment="1">
      <alignment horizontal="right"/>
    </xf>
    <xf numFmtId="177" fontId="1" fillId="0" borderId="198" xfId="1" applyNumberFormat="1" applyBorder="1"/>
    <xf numFmtId="181" fontId="1" fillId="0" borderId="198" xfId="1" applyNumberFormat="1" applyBorder="1"/>
    <xf numFmtId="181" fontId="1" fillId="0" borderId="170" xfId="2" applyNumberFormat="1" applyFont="1" applyBorder="1" applyAlignment="1"/>
    <xf numFmtId="177" fontId="1" fillId="0" borderId="168" xfId="1" applyNumberFormat="1" applyBorder="1"/>
    <xf numFmtId="0" fontId="1" fillId="0" borderId="146" xfId="1" applyBorder="1"/>
    <xf numFmtId="0" fontId="1" fillId="0" borderId="229" xfId="1" applyBorder="1"/>
    <xf numFmtId="181" fontId="1" fillId="0" borderId="171" xfId="2" applyNumberFormat="1" applyFont="1" applyBorder="1" applyAlignment="1"/>
    <xf numFmtId="177" fontId="1" fillId="0" borderId="36" xfId="1" applyNumberFormat="1" applyBorder="1"/>
    <xf numFmtId="0" fontId="1" fillId="2" borderId="68" xfId="1" applyFill="1" applyBorder="1" applyAlignment="1">
      <alignment horizontal="right"/>
    </xf>
    <xf numFmtId="0" fontId="1" fillId="2" borderId="67" xfId="1" applyFill="1" applyBorder="1" applyAlignment="1">
      <alignment horizontal="right"/>
    </xf>
    <xf numFmtId="181" fontId="1" fillId="2" borderId="173" xfId="2" applyNumberFormat="1" applyFont="1" applyFill="1" applyBorder="1" applyAlignment="1"/>
    <xf numFmtId="177" fontId="1" fillId="2" borderId="172" xfId="1" applyNumberFormat="1" applyFill="1" applyBorder="1"/>
    <xf numFmtId="0" fontId="1" fillId="2" borderId="189" xfId="1" applyFill="1" applyBorder="1" applyAlignment="1">
      <alignment vertical="center" shrinkToFit="1"/>
    </xf>
    <xf numFmtId="0" fontId="1" fillId="2" borderId="191" xfId="1" applyFill="1" applyBorder="1" applyAlignment="1">
      <alignment horizontal="right"/>
    </xf>
    <xf numFmtId="0" fontId="1" fillId="2" borderId="72" xfId="1" applyFill="1" applyBorder="1" applyAlignment="1">
      <alignment horizontal="right"/>
    </xf>
    <xf numFmtId="0" fontId="1" fillId="2" borderId="71" xfId="1" applyFill="1" applyBorder="1" applyAlignment="1">
      <alignment horizontal="right"/>
    </xf>
    <xf numFmtId="181" fontId="1" fillId="2" borderId="119" xfId="2" applyNumberFormat="1" applyFont="1" applyFill="1" applyBorder="1" applyAlignment="1"/>
    <xf numFmtId="0" fontId="1" fillId="0" borderId="105" xfId="1" applyBorder="1"/>
    <xf numFmtId="0" fontId="1" fillId="0" borderId="103" xfId="1" applyBorder="1"/>
    <xf numFmtId="181" fontId="1" fillId="0" borderId="41" xfId="1" applyNumberFormat="1" applyBorder="1"/>
    <xf numFmtId="181" fontId="1" fillId="0" borderId="174" xfId="2" applyNumberFormat="1" applyFont="1" applyBorder="1" applyAlignment="1"/>
    <xf numFmtId="177" fontId="1" fillId="0" borderId="40" xfId="1" applyNumberFormat="1" applyBorder="1"/>
    <xf numFmtId="177" fontId="1" fillId="2" borderId="100" xfId="1" applyNumberFormat="1" applyFill="1" applyBorder="1"/>
    <xf numFmtId="177" fontId="1" fillId="0" borderId="230" xfId="1" applyNumberFormat="1" applyBorder="1"/>
    <xf numFmtId="181" fontId="1" fillId="0" borderId="230" xfId="1" applyNumberFormat="1" applyBorder="1"/>
    <xf numFmtId="181" fontId="1" fillId="0" borderId="231" xfId="2" applyNumberFormat="1" applyFont="1" applyBorder="1" applyAlignment="1"/>
    <xf numFmtId="177" fontId="1" fillId="0" borderId="232" xfId="1" applyNumberFormat="1" applyBorder="1"/>
    <xf numFmtId="181" fontId="1" fillId="0" borderId="231" xfId="1" applyNumberFormat="1" applyBorder="1"/>
    <xf numFmtId="0" fontId="1" fillId="2" borderId="173" xfId="1" applyFill="1" applyBorder="1" applyAlignment="1">
      <alignment horizontal="right"/>
    </xf>
    <xf numFmtId="181" fontId="1" fillId="2" borderId="190" xfId="2" applyNumberFormat="1" applyFont="1" applyFill="1" applyBorder="1" applyAlignment="1"/>
    <xf numFmtId="0" fontId="1" fillId="2" borderId="233" xfId="1" applyFill="1" applyBorder="1" applyAlignment="1">
      <alignment vertical="center" shrinkToFit="1"/>
    </xf>
    <xf numFmtId="0" fontId="1" fillId="2" borderId="131" xfId="1" applyFill="1" applyBorder="1" applyAlignment="1">
      <alignment horizontal="right"/>
    </xf>
    <xf numFmtId="0" fontId="1" fillId="2" borderId="130" xfId="1" applyFill="1" applyBorder="1" applyAlignment="1">
      <alignment horizontal="right"/>
    </xf>
    <xf numFmtId="0" fontId="1" fillId="2" borderId="128" xfId="1" applyFill="1" applyBorder="1" applyAlignment="1">
      <alignment horizontal="right"/>
    </xf>
    <xf numFmtId="0" fontId="1" fillId="2" borderId="130" xfId="1" applyFill="1" applyBorder="1"/>
    <xf numFmtId="0" fontId="1" fillId="2" borderId="135" xfId="1" applyFill="1" applyBorder="1"/>
    <xf numFmtId="0" fontId="1" fillId="2" borderId="234" xfId="1" applyFill="1" applyBorder="1"/>
    <xf numFmtId="177" fontId="1" fillId="2" borderId="131" xfId="1" applyNumberFormat="1" applyFill="1" applyBorder="1"/>
    <xf numFmtId="181" fontId="1" fillId="2" borderId="131" xfId="1" applyNumberFormat="1" applyFill="1" applyBorder="1"/>
    <xf numFmtId="181" fontId="1" fillId="2" borderId="234" xfId="2" applyNumberFormat="1" applyFont="1" applyFill="1" applyBorder="1" applyAlignment="1"/>
    <xf numFmtId="177" fontId="1" fillId="2" borderId="129" xfId="1" applyNumberFormat="1" applyFill="1" applyBorder="1"/>
    <xf numFmtId="181" fontId="1" fillId="2" borderId="234" xfId="1" applyNumberFormat="1" applyFill="1" applyBorder="1"/>
    <xf numFmtId="0" fontId="1" fillId="2" borderId="33" xfId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0" fontId="1" fillId="2" borderId="175" xfId="1" applyFill="1" applyBorder="1" applyAlignment="1">
      <alignment horizontal="right"/>
    </xf>
    <xf numFmtId="0" fontId="1" fillId="2" borderId="51" xfId="1" applyFill="1" applyBorder="1"/>
    <xf numFmtId="0" fontId="1" fillId="2" borderId="185" xfId="1" applyFill="1" applyBorder="1"/>
    <xf numFmtId="0" fontId="1" fillId="2" borderId="183" xfId="1" applyFill="1" applyBorder="1"/>
    <xf numFmtId="177" fontId="1" fillId="2" borderId="33" xfId="1" applyNumberFormat="1" applyFill="1" applyBorder="1"/>
    <xf numFmtId="181" fontId="1" fillId="2" borderId="33" xfId="1" applyNumberFormat="1" applyFill="1" applyBorder="1"/>
    <xf numFmtId="181" fontId="1" fillId="2" borderId="183" xfId="2" applyNumberFormat="1" applyFont="1" applyFill="1" applyBorder="1" applyAlignment="1"/>
    <xf numFmtId="177" fontId="1" fillId="2" borderId="32" xfId="1" applyNumberFormat="1" applyFill="1" applyBorder="1"/>
    <xf numFmtId="181" fontId="1" fillId="2" borderId="183" xfId="1" applyNumberFormat="1" applyFill="1" applyBorder="1"/>
    <xf numFmtId="0" fontId="1" fillId="0" borderId="20" xfId="1" applyBorder="1" applyAlignment="1">
      <alignment horizontal="right"/>
    </xf>
    <xf numFmtId="0" fontId="1" fillId="0" borderId="78" xfId="1" applyBorder="1" applyAlignment="1">
      <alignment horizontal="right"/>
    </xf>
    <xf numFmtId="0" fontId="1" fillId="0" borderId="78" xfId="1" applyBorder="1"/>
    <xf numFmtId="0" fontId="1" fillId="0" borderId="51" xfId="1" applyBorder="1"/>
    <xf numFmtId="0" fontId="1" fillId="0" borderId="183" xfId="1" applyBorder="1"/>
    <xf numFmtId="181" fontId="1" fillId="0" borderId="45" xfId="1" applyNumberFormat="1" applyBorder="1"/>
    <xf numFmtId="181" fontId="1" fillId="0" borderId="176" xfId="2" applyNumberFormat="1" applyFont="1" applyBorder="1" applyAlignment="1"/>
    <xf numFmtId="0" fontId="1" fillId="2" borderId="119" xfId="1" applyFill="1" applyBorder="1" applyAlignment="1">
      <alignment horizontal="right"/>
    </xf>
    <xf numFmtId="0" fontId="1" fillId="0" borderId="26" xfId="1" applyBorder="1" applyAlignment="1">
      <alignment horizontal="right"/>
    </xf>
    <xf numFmtId="0" fontId="1" fillId="0" borderId="228" xfId="1" applyBorder="1" applyAlignment="1">
      <alignment horizontal="right"/>
    </xf>
    <xf numFmtId="0" fontId="1" fillId="0" borderId="82" xfId="1" applyBorder="1"/>
    <xf numFmtId="177" fontId="1" fillId="0" borderId="194" xfId="1" applyNumberFormat="1" applyBorder="1"/>
    <xf numFmtId="181" fontId="1" fillId="0" borderId="194" xfId="1" applyNumberFormat="1" applyBorder="1"/>
    <xf numFmtId="181" fontId="1" fillId="0" borderId="9" xfId="2" applyNumberFormat="1" applyFont="1" applyBorder="1" applyAlignment="1">
      <alignment horizontal="center"/>
    </xf>
    <xf numFmtId="177" fontId="1" fillId="0" borderId="179" xfId="1" applyNumberFormat="1" applyBorder="1"/>
    <xf numFmtId="181" fontId="1" fillId="0" borderId="81" xfId="1" applyNumberFormat="1" applyBorder="1"/>
    <xf numFmtId="181" fontId="1" fillId="0" borderId="82" xfId="1" applyNumberFormat="1" applyBorder="1" applyAlignment="1">
      <alignment horizontal="center"/>
    </xf>
    <xf numFmtId="0" fontId="1" fillId="0" borderId="239" xfId="1" applyBorder="1"/>
    <xf numFmtId="0" fontId="1" fillId="0" borderId="240" xfId="1" applyBorder="1"/>
    <xf numFmtId="0" fontId="8" fillId="0" borderId="168" xfId="1" applyFont="1" applyBorder="1" applyAlignment="1">
      <alignment horizontal="right"/>
    </xf>
    <xf numFmtId="0" fontId="8" fillId="0" borderId="198" xfId="1" applyFont="1" applyBorder="1" applyAlignment="1">
      <alignment horizontal="right"/>
    </xf>
    <xf numFmtId="0" fontId="8" fillId="0" borderId="167" xfId="1" applyFont="1" applyBorder="1" applyAlignment="1">
      <alignment horizontal="right"/>
    </xf>
    <xf numFmtId="0" fontId="8" fillId="0" borderId="241" xfId="1" applyFont="1" applyBorder="1" applyAlignment="1">
      <alignment horizontal="right"/>
    </xf>
    <xf numFmtId="0" fontId="1" fillId="0" borderId="242" xfId="1" applyBorder="1"/>
    <xf numFmtId="0" fontId="1" fillId="0" borderId="243" xfId="1" applyBorder="1"/>
    <xf numFmtId="0" fontId="1" fillId="0" borderId="244" xfId="1" applyBorder="1"/>
    <xf numFmtId="0" fontId="1" fillId="2" borderId="245" xfId="1" applyFill="1" applyBorder="1"/>
    <xf numFmtId="0" fontId="1" fillId="2" borderId="246" xfId="1" applyFill="1" applyBorder="1"/>
    <xf numFmtId="0" fontId="1" fillId="2" borderId="247" xfId="1" applyFill="1" applyBorder="1"/>
    <xf numFmtId="0" fontId="1" fillId="2" borderId="248" xfId="1" applyFill="1" applyBorder="1"/>
    <xf numFmtId="0" fontId="1" fillId="0" borderId="249" xfId="1" applyBorder="1"/>
    <xf numFmtId="0" fontId="1" fillId="0" borderId="250" xfId="1" applyBorder="1"/>
    <xf numFmtId="0" fontId="1" fillId="0" borderId="251" xfId="1" applyBorder="1"/>
    <xf numFmtId="0" fontId="1" fillId="2" borderId="252" xfId="1" applyFill="1" applyBorder="1" applyAlignment="1">
      <alignment vertical="center"/>
    </xf>
    <xf numFmtId="0" fontId="1" fillId="0" borderId="253" xfId="1" applyBorder="1"/>
    <xf numFmtId="0" fontId="1" fillId="0" borderId="254" xfId="1" applyBorder="1"/>
    <xf numFmtId="0" fontId="1" fillId="0" borderId="256" xfId="1" applyBorder="1"/>
    <xf numFmtId="0" fontId="1" fillId="0" borderId="238" xfId="1" applyBorder="1"/>
    <xf numFmtId="0" fontId="1" fillId="0" borderId="208" xfId="1" applyBorder="1" applyAlignment="1">
      <alignment horizontal="right"/>
    </xf>
    <xf numFmtId="0" fontId="1" fillId="0" borderId="196" xfId="1" applyBorder="1" applyAlignment="1">
      <alignment horizontal="right"/>
    </xf>
    <xf numFmtId="0" fontId="1" fillId="0" borderId="159" xfId="1" applyBorder="1" applyAlignment="1">
      <alignment horizontal="right"/>
    </xf>
    <xf numFmtId="0" fontId="1" fillId="0" borderId="161" xfId="1" applyBorder="1" applyAlignment="1">
      <alignment horizontal="right"/>
    </xf>
    <xf numFmtId="0" fontId="1" fillId="0" borderId="239" xfId="1" applyBorder="1" applyAlignment="1">
      <alignment horizontal="right"/>
    </xf>
    <xf numFmtId="0" fontId="1" fillId="0" borderId="257" xfId="1" applyBorder="1"/>
    <xf numFmtId="0" fontId="1" fillId="2" borderId="129" xfId="1" applyFill="1" applyBorder="1"/>
    <xf numFmtId="0" fontId="1" fillId="2" borderId="131" xfId="1" applyFill="1" applyBorder="1"/>
    <xf numFmtId="0" fontId="1" fillId="2" borderId="258" xfId="1" applyFill="1" applyBorder="1"/>
    <xf numFmtId="0" fontId="1" fillId="2" borderId="259" xfId="1" applyFill="1" applyBorder="1"/>
    <xf numFmtId="0" fontId="1" fillId="0" borderId="260" xfId="1" applyBorder="1"/>
    <xf numFmtId="0" fontId="1" fillId="0" borderId="261" xfId="1" applyBorder="1"/>
    <xf numFmtId="0" fontId="9" fillId="0" borderId="9" xfId="1" applyFont="1" applyBorder="1" applyAlignment="1">
      <alignment horizontal="center" vertical="center" wrapText="1"/>
    </xf>
    <xf numFmtId="0" fontId="9" fillId="0" borderId="163" xfId="1" applyFont="1" applyBorder="1" applyAlignment="1">
      <alignment horizontal="center" vertical="center" wrapText="1"/>
    </xf>
    <xf numFmtId="178" fontId="1" fillId="0" borderId="196" xfId="1" applyNumberFormat="1" applyBorder="1"/>
    <xf numFmtId="178" fontId="1" fillId="0" borderId="5" xfId="1" applyNumberFormat="1" applyBorder="1"/>
    <xf numFmtId="178" fontId="1" fillId="0" borderId="263" xfId="1" applyNumberFormat="1" applyBorder="1"/>
    <xf numFmtId="176" fontId="1" fillId="0" borderId="264" xfId="1" applyNumberFormat="1" applyBorder="1"/>
    <xf numFmtId="178" fontId="1" fillId="0" borderId="264" xfId="1" applyNumberFormat="1" applyBorder="1"/>
    <xf numFmtId="0" fontId="1" fillId="0" borderId="264" xfId="1" applyBorder="1"/>
    <xf numFmtId="176" fontId="1" fillId="0" borderId="265" xfId="1" applyNumberFormat="1" applyBorder="1"/>
    <xf numFmtId="0" fontId="1" fillId="0" borderId="171" xfId="1" applyBorder="1" applyAlignment="1">
      <alignment vertical="center"/>
    </xf>
    <xf numFmtId="0" fontId="1" fillId="0" borderId="175" xfId="1" applyBorder="1" applyAlignment="1">
      <alignment vertical="center"/>
    </xf>
    <xf numFmtId="0" fontId="1" fillId="2" borderId="69" xfId="1" applyFill="1" applyBorder="1" applyAlignment="1">
      <alignment vertical="center"/>
    </xf>
    <xf numFmtId="0" fontId="1" fillId="0" borderId="158" xfId="1" applyBorder="1" applyAlignment="1">
      <alignment vertical="center"/>
    </xf>
    <xf numFmtId="0" fontId="1" fillId="0" borderId="36" xfId="1" applyBorder="1" applyAlignment="1">
      <alignment horizontal="center" vertical="center"/>
    </xf>
    <xf numFmtId="0" fontId="1" fillId="0" borderId="58" xfId="1" applyBorder="1" applyAlignment="1">
      <alignment horizontal="right"/>
    </xf>
    <xf numFmtId="0" fontId="1" fillId="0" borderId="59" xfId="1" applyBorder="1" applyAlignment="1">
      <alignment horizontal="right"/>
    </xf>
    <xf numFmtId="177" fontId="1" fillId="0" borderId="196" xfId="1" applyNumberFormat="1" applyBorder="1"/>
    <xf numFmtId="176" fontId="1" fillId="0" borderId="58" xfId="1" applyNumberFormat="1" applyBorder="1"/>
    <xf numFmtId="181" fontId="1" fillId="0" borderId="59" xfId="1" applyNumberFormat="1" applyBorder="1" applyAlignment="1">
      <alignment horizontal="center"/>
    </xf>
    <xf numFmtId="0" fontId="1" fillId="0" borderId="45" xfId="1" applyBorder="1" applyAlignment="1">
      <alignment horizontal="right"/>
    </xf>
    <xf numFmtId="0" fontId="1" fillId="0" borderId="176" xfId="1" applyBorder="1" applyAlignment="1">
      <alignment horizontal="right"/>
    </xf>
    <xf numFmtId="0" fontId="1" fillId="0" borderId="49" xfId="1" applyBorder="1" applyAlignment="1">
      <alignment horizontal="right"/>
    </xf>
    <xf numFmtId="176" fontId="1" fillId="0" borderId="45" xfId="1" applyNumberFormat="1" applyBorder="1"/>
    <xf numFmtId="181" fontId="1" fillId="0" borderId="46" xfId="1" applyNumberFormat="1" applyBorder="1"/>
    <xf numFmtId="0" fontId="1" fillId="0" borderId="272" xfId="1" applyBorder="1" applyAlignment="1">
      <alignment horizontal="right"/>
    </xf>
    <xf numFmtId="0" fontId="1" fillId="0" borderId="264" xfId="1" applyBorder="1" applyAlignment="1">
      <alignment horizontal="right"/>
    </xf>
    <xf numFmtId="0" fontId="1" fillId="0" borderId="270" xfId="1" applyBorder="1" applyAlignment="1">
      <alignment horizontal="right"/>
    </xf>
    <xf numFmtId="0" fontId="1" fillId="0" borderId="273" xfId="1" applyBorder="1" applyAlignment="1">
      <alignment horizontal="right"/>
    </xf>
    <xf numFmtId="177" fontId="1" fillId="0" borderId="263" xfId="1" applyNumberFormat="1" applyBorder="1"/>
    <xf numFmtId="176" fontId="1" fillId="0" borderId="272" xfId="1" applyNumberFormat="1" applyBorder="1"/>
    <xf numFmtId="176" fontId="1" fillId="0" borderId="271" xfId="1" applyNumberFormat="1" applyBorder="1"/>
    <xf numFmtId="181" fontId="1" fillId="0" borderId="272" xfId="1" applyNumberFormat="1" applyBorder="1"/>
    <xf numFmtId="181" fontId="1" fillId="0" borderId="265" xfId="1" applyNumberFormat="1" applyBorder="1"/>
    <xf numFmtId="0" fontId="1" fillId="0" borderId="41" xfId="1" applyBorder="1" applyAlignment="1">
      <alignment horizontal="right"/>
    </xf>
    <xf numFmtId="0" fontId="1" fillId="0" borderId="75" xfId="1" applyBorder="1" applyAlignment="1">
      <alignment horizontal="right"/>
    </xf>
    <xf numFmtId="0" fontId="1" fillId="0" borderId="50" xfId="1" applyBorder="1" applyAlignment="1">
      <alignment horizontal="right"/>
    </xf>
    <xf numFmtId="176" fontId="1" fillId="0" borderId="41" xfId="1" applyNumberFormat="1" applyBorder="1"/>
    <xf numFmtId="181" fontId="1" fillId="0" borderId="42" xfId="1" applyNumberFormat="1" applyBorder="1"/>
    <xf numFmtId="0" fontId="1" fillId="2" borderId="190" xfId="1" applyFill="1" applyBorder="1" applyAlignment="1">
      <alignment horizontal="right"/>
    </xf>
    <xf numFmtId="176" fontId="1" fillId="2" borderId="191" xfId="1" applyNumberFormat="1" applyFill="1" applyBorder="1"/>
    <xf numFmtId="181" fontId="1" fillId="2" borderId="69" xfId="1" applyNumberFormat="1" applyFill="1" applyBorder="1"/>
    <xf numFmtId="0" fontId="1" fillId="0" borderId="171" xfId="1" applyBorder="1" applyAlignment="1">
      <alignment horizontal="left" vertical="center"/>
    </xf>
    <xf numFmtId="0" fontId="1" fillId="2" borderId="120" xfId="1" applyFill="1" applyBorder="1" applyAlignment="1">
      <alignment horizontal="right"/>
    </xf>
    <xf numFmtId="0" fontId="1" fillId="2" borderId="99" xfId="1" applyFill="1" applyBorder="1" applyAlignment="1">
      <alignment horizontal="right"/>
    </xf>
    <xf numFmtId="176" fontId="1" fillId="2" borderId="120" xfId="1" applyNumberFormat="1" applyFill="1" applyBorder="1"/>
    <xf numFmtId="181" fontId="1" fillId="2" borderId="73" xfId="1" applyNumberFormat="1" applyFill="1" applyBorder="1"/>
    <xf numFmtId="177" fontId="1" fillId="0" borderId="123" xfId="1" applyNumberFormat="1" applyBorder="1"/>
    <xf numFmtId="0" fontId="1" fillId="2" borderId="66" xfId="1" applyFill="1" applyBorder="1" applyAlignment="1">
      <alignment horizontal="left" vertical="center"/>
    </xf>
    <xf numFmtId="0" fontId="1" fillId="0" borderId="175" xfId="1" applyBorder="1" applyAlignment="1">
      <alignment horizontal="left" vertical="center"/>
    </xf>
    <xf numFmtId="0" fontId="1" fillId="0" borderId="174" xfId="1" applyBorder="1" applyAlignment="1">
      <alignment horizontal="right"/>
    </xf>
    <xf numFmtId="177" fontId="1" fillId="0" borderId="104" xfId="1" applyNumberFormat="1" applyBorder="1"/>
    <xf numFmtId="181" fontId="1" fillId="0" borderId="38" xfId="1" applyNumberFormat="1" applyBorder="1"/>
    <xf numFmtId="0" fontId="1" fillId="2" borderId="267" xfId="1" applyFill="1" applyBorder="1" applyAlignment="1">
      <alignment vertical="center"/>
    </xf>
    <xf numFmtId="0" fontId="1" fillId="2" borderId="67" xfId="1" applyFill="1" applyBorder="1" applyAlignment="1">
      <alignment vertical="center"/>
    </xf>
    <xf numFmtId="0" fontId="1" fillId="2" borderId="268" xfId="1" applyFill="1" applyBorder="1" applyAlignment="1">
      <alignment vertical="center"/>
    </xf>
    <xf numFmtId="0" fontId="1" fillId="2" borderId="71" xfId="1" applyFill="1" applyBorder="1" applyAlignment="1">
      <alignment vertical="center"/>
    </xf>
    <xf numFmtId="0" fontId="1" fillId="2" borderId="73" xfId="1" applyFill="1" applyBorder="1" applyAlignment="1">
      <alignment vertical="center"/>
    </xf>
    <xf numFmtId="0" fontId="1" fillId="0" borderId="176" xfId="1" applyBorder="1" applyAlignment="1">
      <alignment vertical="center"/>
    </xf>
    <xf numFmtId="0" fontId="1" fillId="0" borderId="78" xfId="1" applyBorder="1" applyAlignment="1">
      <alignment vertical="center"/>
    </xf>
    <xf numFmtId="0" fontId="1" fillId="0" borderId="46" xfId="1" applyBorder="1" applyAlignment="1">
      <alignment vertical="center"/>
    </xf>
    <xf numFmtId="181" fontId="1" fillId="0" borderId="33" xfId="1" applyNumberFormat="1" applyBorder="1"/>
    <xf numFmtId="181" fontId="1" fillId="0" borderId="34" xfId="1" applyNumberFormat="1" applyBorder="1"/>
    <xf numFmtId="0" fontId="1" fillId="0" borderId="195" xfId="1" applyBorder="1" applyAlignment="1">
      <alignment vertical="center"/>
    </xf>
    <xf numFmtId="0" fontId="1" fillId="0" borderId="178" xfId="1" applyBorder="1" applyAlignment="1">
      <alignment vertical="center"/>
    </xf>
    <xf numFmtId="0" fontId="1" fillId="0" borderId="194" xfId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9" xfId="1" applyBorder="1" applyAlignment="1">
      <alignment horizontal="right"/>
    </xf>
    <xf numFmtId="0" fontId="1" fillId="0" borderId="163" xfId="1" applyBorder="1" applyAlignment="1">
      <alignment horizontal="right"/>
    </xf>
    <xf numFmtId="176" fontId="1" fillId="0" borderId="194" xfId="1" applyNumberFormat="1" applyBorder="1"/>
    <xf numFmtId="176" fontId="1" fillId="0" borderId="195" xfId="1" applyNumberFormat="1" applyBorder="1" applyAlignment="1">
      <alignment horizontal="center"/>
    </xf>
    <xf numFmtId="181" fontId="1" fillId="0" borderId="180" xfId="1" applyNumberForma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/>
    <xf numFmtId="0" fontId="1" fillId="0" borderId="47" xfId="0" applyFont="1" applyBorder="1"/>
    <xf numFmtId="0" fontId="1" fillId="0" borderId="193" xfId="0" applyFont="1" applyBorder="1"/>
    <xf numFmtId="0" fontId="1" fillId="0" borderId="243" xfId="0" applyFont="1" applyBorder="1"/>
    <xf numFmtId="0" fontId="1" fillId="2" borderId="172" xfId="0" applyFont="1" applyFill="1" applyBorder="1"/>
    <xf numFmtId="0" fontId="1" fillId="2" borderId="191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190" xfId="0" applyFont="1" applyFill="1" applyBorder="1"/>
    <xf numFmtId="0" fontId="1" fillId="2" borderId="245" xfId="0" applyFont="1" applyFill="1" applyBorder="1"/>
    <xf numFmtId="49" fontId="1" fillId="2" borderId="68" xfId="0" quotePrefix="1" applyNumberFormat="1" applyFont="1" applyFill="1" applyBorder="1" applyAlignment="1">
      <alignment horizontal="right"/>
    </xf>
    <xf numFmtId="0" fontId="1" fillId="2" borderId="100" xfId="0" applyFont="1" applyFill="1" applyBorder="1"/>
    <xf numFmtId="0" fontId="1" fillId="2" borderId="120" xfId="0" applyFont="1" applyFill="1" applyBorder="1"/>
    <xf numFmtId="0" fontId="1" fillId="2" borderId="71" xfId="0" applyFont="1" applyFill="1" applyBorder="1"/>
    <xf numFmtId="0" fontId="1" fillId="2" borderId="72" xfId="0" applyFont="1" applyFill="1" applyBorder="1"/>
    <xf numFmtId="0" fontId="1" fillId="2" borderId="99" xfId="0" applyFont="1" applyFill="1" applyBorder="1"/>
    <xf numFmtId="0" fontId="1" fillId="2" borderId="247" xfId="0" applyFont="1" applyFill="1" applyBorder="1"/>
    <xf numFmtId="0" fontId="1" fillId="0" borderId="40" xfId="0" applyFont="1" applyBorder="1"/>
    <xf numFmtId="0" fontId="1" fillId="0" borderId="48" xfId="0" applyFont="1" applyBorder="1"/>
    <xf numFmtId="0" fontId="1" fillId="0" borderId="174" xfId="0" applyFont="1" applyBorder="1"/>
    <xf numFmtId="0" fontId="1" fillId="0" borderId="50" xfId="0" applyFont="1" applyBorder="1"/>
    <xf numFmtId="0" fontId="1" fillId="0" borderId="41" xfId="0" applyFont="1" applyBorder="1"/>
    <xf numFmtId="0" fontId="1" fillId="0" borderId="249" xfId="0" applyFont="1" applyBorder="1"/>
    <xf numFmtId="0" fontId="1" fillId="2" borderId="173" xfId="0" applyFont="1" applyFill="1" applyBorder="1"/>
    <xf numFmtId="0" fontId="1" fillId="2" borderId="119" xfId="0" applyFont="1" applyFill="1" applyBorder="1"/>
    <xf numFmtId="0" fontId="1" fillId="0" borderId="44" xfId="0" applyFont="1" applyBorder="1"/>
    <xf numFmtId="0" fontId="1" fillId="0" borderId="20" xfId="0" applyFont="1" applyBorder="1"/>
    <xf numFmtId="0" fontId="1" fillId="0" borderId="176" xfId="0" applyFont="1" applyBorder="1"/>
    <xf numFmtId="0" fontId="1" fillId="0" borderId="49" xfId="0" applyFont="1" applyBorder="1"/>
    <xf numFmtId="0" fontId="1" fillId="0" borderId="45" xfId="0" applyFont="1" applyBorder="1"/>
    <xf numFmtId="0" fontId="1" fillId="0" borderId="253" xfId="0" applyFont="1" applyBorder="1"/>
    <xf numFmtId="0" fontId="1" fillId="0" borderId="123" xfId="0" applyFont="1" applyBorder="1"/>
    <xf numFmtId="0" fontId="1" fillId="0" borderId="124" xfId="0" applyFont="1" applyBorder="1"/>
    <xf numFmtId="0" fontId="1" fillId="0" borderId="122" xfId="0" applyFont="1" applyBorder="1"/>
    <xf numFmtId="0" fontId="1" fillId="0" borderId="136" xfId="0" applyFont="1" applyBorder="1"/>
    <xf numFmtId="0" fontId="1" fillId="0" borderId="125" xfId="0" applyFont="1" applyBorder="1"/>
    <xf numFmtId="0" fontId="1" fillId="0" borderId="255" xfId="0" applyFont="1" applyBorder="1"/>
    <xf numFmtId="0" fontId="1" fillId="0" borderId="83" xfId="0" applyFont="1" applyBorder="1"/>
    <xf numFmtId="0" fontId="1" fillId="0" borderId="26" xfId="0" applyFont="1" applyBorder="1"/>
    <xf numFmtId="0" fontId="1" fillId="0" borderId="228" xfId="0" applyFont="1" applyBorder="1"/>
    <xf numFmtId="0" fontId="1" fillId="0" borderId="82" xfId="0" applyFont="1" applyBorder="1"/>
    <xf numFmtId="0" fontId="1" fillId="0" borderId="81" xfId="0" applyFont="1" applyBorder="1"/>
    <xf numFmtId="0" fontId="1" fillId="0" borderId="237" xfId="0" applyFont="1" applyBorder="1"/>
    <xf numFmtId="0" fontId="8" fillId="0" borderId="168" xfId="0" applyFont="1" applyBorder="1" applyAlignment="1">
      <alignment horizontal="right"/>
    </xf>
    <xf numFmtId="0" fontId="8" fillId="0" borderId="198" xfId="0" applyFont="1" applyBorder="1" applyAlignment="1">
      <alignment horizontal="right"/>
    </xf>
    <xf numFmtId="0" fontId="8" fillId="0" borderId="167" xfId="0" applyFont="1" applyBorder="1" applyAlignment="1">
      <alignment horizontal="right"/>
    </xf>
    <xf numFmtId="0" fontId="8" fillId="0" borderId="184" xfId="0" applyFont="1" applyBorder="1" applyAlignment="1">
      <alignment horizontal="right"/>
    </xf>
    <xf numFmtId="0" fontId="8" fillId="0" borderId="241" xfId="0" applyFont="1" applyBorder="1" applyAlignment="1">
      <alignment horizontal="right"/>
    </xf>
    <xf numFmtId="0" fontId="2" fillId="0" borderId="85" xfId="1" applyFont="1" applyBorder="1" applyAlignment="1">
      <alignment horizontal="center" wrapText="1"/>
    </xf>
    <xf numFmtId="0" fontId="2" fillId="0" borderId="59" xfId="1" applyFont="1" applyBorder="1"/>
    <xf numFmtId="0" fontId="2" fillId="0" borderId="163" xfId="1" applyFont="1" applyBorder="1"/>
    <xf numFmtId="0" fontId="1" fillId="0" borderId="0" xfId="1" applyFill="1" applyAlignment="1">
      <alignment horizontal="center"/>
    </xf>
    <xf numFmtId="0" fontId="1" fillId="0" borderId="42" xfId="1" applyBorder="1"/>
    <xf numFmtId="0" fontId="1" fillId="0" borderId="0" xfId="1" applyBorder="1"/>
    <xf numFmtId="0" fontId="1" fillId="0" borderId="161" xfId="1" applyBorder="1"/>
    <xf numFmtId="0" fontId="1" fillId="0" borderId="167" xfId="1" applyBorder="1"/>
    <xf numFmtId="0" fontId="1" fillId="0" borderId="274" xfId="1" applyBorder="1"/>
    <xf numFmtId="0" fontId="1" fillId="0" borderId="0" xfId="1" applyBorder="1" applyAlignment="1">
      <alignment vertical="center" shrinkToFit="1"/>
    </xf>
    <xf numFmtId="0" fontId="1" fillId="2" borderId="69" xfId="1" applyFill="1" applyBorder="1"/>
    <xf numFmtId="0" fontId="1" fillId="2" borderId="73" xfId="1" applyFill="1" applyBorder="1"/>
    <xf numFmtId="0" fontId="1" fillId="0" borderId="46" xfId="1" applyBorder="1"/>
    <xf numFmtId="0" fontId="1" fillId="0" borderId="178" xfId="1" applyBorder="1"/>
    <xf numFmtId="0" fontId="1" fillId="0" borderId="74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56" xfId="1" applyBorder="1" applyAlignment="1">
      <alignment vertical="center" wrapText="1"/>
    </xf>
    <xf numFmtId="0" fontId="1" fillId="0" borderId="57" xfId="1" applyBorder="1" applyAlignment="1">
      <alignment vertical="center" wrapText="1"/>
    </xf>
    <xf numFmtId="0" fontId="1" fillId="0" borderId="60" xfId="1" applyBorder="1" applyAlignment="1">
      <alignment vertical="center" wrapText="1"/>
    </xf>
    <xf numFmtId="0" fontId="1" fillId="0" borderId="61" xfId="1" applyBorder="1" applyAlignment="1">
      <alignment vertical="center" wrapText="1"/>
    </xf>
    <xf numFmtId="0" fontId="1" fillId="0" borderId="5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1" fillId="0" borderId="63" xfId="1" applyBorder="1" applyAlignment="1">
      <alignment vertical="center"/>
    </xf>
    <xf numFmtId="0" fontId="1" fillId="0" borderId="79" xfId="1" applyBorder="1" applyAlignment="1">
      <alignment horizontal="center" vertical="center"/>
    </xf>
    <xf numFmtId="0" fontId="1" fillId="0" borderId="80" xfId="1" applyBorder="1" applyAlignment="1">
      <alignment horizontal="center" vertical="center"/>
    </xf>
    <xf numFmtId="0" fontId="1" fillId="0" borderId="65" xfId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77" xfId="1" applyBorder="1" applyAlignment="1">
      <alignment vertical="center"/>
    </xf>
    <xf numFmtId="0" fontId="1" fillId="0" borderId="46" xfId="1" applyBorder="1" applyAlignment="1">
      <alignment vertical="center"/>
    </xf>
    <xf numFmtId="0" fontId="1" fillId="0" borderId="79" xfId="1" applyBorder="1" applyAlignment="1">
      <alignment vertical="center"/>
    </xf>
    <xf numFmtId="0" fontId="1" fillId="0" borderId="80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87" xfId="1" applyBorder="1" applyAlignment="1">
      <alignment vertical="center" wrapText="1"/>
    </xf>
    <xf numFmtId="0" fontId="1" fillId="0" borderId="88" xfId="1" applyBorder="1" applyAlignment="1">
      <alignment vertical="center" wrapText="1"/>
    </xf>
    <xf numFmtId="0" fontId="1" fillId="0" borderId="84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0" fontId="1" fillId="0" borderId="89" xfId="1" applyBorder="1" applyAlignment="1">
      <alignment horizontal="center" vertical="center"/>
    </xf>
    <xf numFmtId="0" fontId="1" fillId="0" borderId="90" xfId="1" applyBorder="1" applyAlignment="1">
      <alignment horizontal="center" vertical="center"/>
    </xf>
    <xf numFmtId="0" fontId="1" fillId="0" borderId="98" xfId="1" applyBorder="1" applyAlignment="1">
      <alignment horizontal="center" vertical="center"/>
    </xf>
    <xf numFmtId="0" fontId="1" fillId="0" borderId="102" xfId="1" applyBorder="1" applyAlignment="1">
      <alignment horizontal="center" vertical="center"/>
    </xf>
    <xf numFmtId="0" fontId="1" fillId="0" borderId="110" xfId="1" applyBorder="1" applyAlignment="1">
      <alignment horizontal="center" vertical="center"/>
    </xf>
    <xf numFmtId="0" fontId="1" fillId="0" borderId="90" xfId="1" applyBorder="1" applyAlignment="1">
      <alignment horizontal="center" vertical="center" wrapText="1"/>
    </xf>
    <xf numFmtId="0" fontId="1" fillId="0" borderId="110" xfId="1" applyBorder="1" applyAlignment="1">
      <alignment horizontal="center" vertical="center" wrapText="1"/>
    </xf>
    <xf numFmtId="0" fontId="1" fillId="0" borderId="115" xfId="1" applyBorder="1" applyAlignment="1">
      <alignment vertical="center" wrapText="1"/>
    </xf>
    <xf numFmtId="0" fontId="1" fillId="0" borderId="116" xfId="1" applyBorder="1"/>
    <xf numFmtId="0" fontId="1" fillId="0" borderId="121" xfId="1" applyBorder="1" applyAlignment="1">
      <alignment horizontal="center" vertical="center"/>
    </xf>
    <xf numFmtId="0" fontId="1" fillId="0" borderId="118" xfId="1" applyBorder="1" applyAlignment="1">
      <alignment horizontal="center" vertical="center"/>
    </xf>
    <xf numFmtId="0" fontId="1" fillId="0" borderId="137" xfId="1" applyBorder="1" applyAlignment="1">
      <alignment horizontal="center" vertical="center"/>
    </xf>
    <xf numFmtId="0" fontId="1" fillId="0" borderId="148" xfId="1" applyBorder="1" applyAlignment="1">
      <alignment horizontal="center" vertical="center"/>
    </xf>
    <xf numFmtId="0" fontId="1" fillId="0" borderId="150" xfId="1" applyBorder="1" applyAlignment="1">
      <alignment horizontal="center" vertical="center"/>
    </xf>
    <xf numFmtId="0" fontId="1" fillId="0" borderId="152" xfId="1" applyBorder="1" applyAlignment="1">
      <alignment horizontal="center" vertical="center"/>
    </xf>
    <xf numFmtId="0" fontId="1" fillId="0" borderId="165" xfId="1" applyBorder="1" applyAlignment="1">
      <alignment horizontal="center" vertical="center"/>
    </xf>
    <xf numFmtId="0" fontId="1" fillId="0" borderId="166" xfId="1" applyBorder="1" applyAlignment="1">
      <alignment horizontal="center" vertical="center"/>
    </xf>
    <xf numFmtId="0" fontId="1" fillId="0" borderId="167" xfId="1" applyBorder="1" applyAlignment="1">
      <alignment horizontal="center" vertical="center"/>
    </xf>
    <xf numFmtId="0" fontId="1" fillId="0" borderId="157" xfId="1" applyBorder="1" applyAlignment="1">
      <alignment vertical="center" wrapText="1"/>
    </xf>
    <xf numFmtId="0" fontId="1" fillId="0" borderId="162" xfId="1" applyBorder="1" applyAlignment="1">
      <alignment vertical="center" wrapText="1"/>
    </xf>
    <xf numFmtId="0" fontId="1" fillId="0" borderId="158" xfId="1" applyBorder="1" applyAlignment="1">
      <alignment horizontal="center" vertical="center"/>
    </xf>
    <xf numFmtId="0" fontId="1" fillId="0" borderId="159" xfId="1" applyBorder="1" applyAlignment="1">
      <alignment horizontal="center" vertical="center"/>
    </xf>
    <xf numFmtId="0" fontId="1" fillId="0" borderId="160" xfId="1" applyBorder="1" applyAlignment="1">
      <alignment horizontal="center" vertical="center"/>
    </xf>
    <xf numFmtId="0" fontId="1" fillId="0" borderId="161" xfId="1" applyBorder="1" applyAlignment="1">
      <alignment horizontal="center" vertical="center"/>
    </xf>
    <xf numFmtId="0" fontId="1" fillId="0" borderId="164" xfId="1" applyBorder="1" applyAlignment="1">
      <alignment horizontal="center" vertical="center"/>
    </xf>
    <xf numFmtId="0" fontId="1" fillId="0" borderId="174" xfId="1" applyBorder="1" applyAlignment="1">
      <alignment horizontal="left" vertical="center"/>
    </xf>
    <xf numFmtId="0" fontId="1" fillId="0" borderId="42" xfId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1" fillId="0" borderId="178" xfId="1" applyBorder="1" applyAlignment="1">
      <alignment vertical="center"/>
    </xf>
    <xf numFmtId="0" fontId="1" fillId="0" borderId="98" xfId="1" applyBorder="1" applyAlignment="1">
      <alignment horizontal="center" vertical="center" textRotation="255"/>
    </xf>
    <xf numFmtId="0" fontId="1" fillId="0" borderId="148" xfId="1" applyBorder="1" applyAlignment="1">
      <alignment horizontal="center" vertical="center" textRotation="255"/>
    </xf>
    <xf numFmtId="0" fontId="1" fillId="0" borderId="177" xfId="1" applyBorder="1" applyAlignment="1">
      <alignment horizontal="center" vertical="center" textRotation="255"/>
    </xf>
    <xf numFmtId="0" fontId="1" fillId="0" borderId="171" xfId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0" fontId="1" fillId="0" borderId="176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81" xfId="1" applyBorder="1" applyAlignment="1">
      <alignment vertical="center" wrapText="1"/>
    </xf>
    <xf numFmtId="0" fontId="1" fillId="0" borderId="182" xfId="1" applyBorder="1" applyAlignment="1">
      <alignment vertical="center" wrapText="1"/>
    </xf>
    <xf numFmtId="0" fontId="1" fillId="0" borderId="64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169" xfId="1" applyBorder="1" applyAlignment="1">
      <alignment horizontal="center" vertical="center"/>
    </xf>
    <xf numFmtId="0" fontId="1" fillId="0" borderId="77" xfId="1" applyBorder="1" applyAlignment="1">
      <alignment horizontal="center" vertical="center" textRotation="255"/>
    </xf>
    <xf numFmtId="0" fontId="1" fillId="0" borderId="37" xfId="1" applyBorder="1" applyAlignment="1">
      <alignment horizontal="left" vertical="center"/>
    </xf>
    <xf numFmtId="0" fontId="1" fillId="0" borderId="41" xfId="1" applyBorder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59" xfId="1" applyBorder="1" applyAlignment="1">
      <alignment horizontal="center" vertical="center" wrapText="1"/>
    </xf>
    <xf numFmtId="0" fontId="1" fillId="0" borderId="163" xfId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194" xfId="1" applyBorder="1" applyAlignment="1">
      <alignment horizontal="left" vertical="center"/>
    </xf>
    <xf numFmtId="0" fontId="1" fillId="0" borderId="86" xfId="1" applyBorder="1" applyAlignment="1">
      <alignment horizontal="center" vertical="center" textRotation="255"/>
    </xf>
    <xf numFmtId="0" fontId="1" fillId="0" borderId="210" xfId="1" applyBorder="1" applyAlignment="1">
      <alignment horizontal="center" vertical="center" textRotation="255"/>
    </xf>
    <xf numFmtId="49" fontId="1" fillId="0" borderId="207" xfId="1" applyNumberFormat="1" applyBorder="1" applyAlignment="1">
      <alignment horizontal="left" vertical="center" wrapText="1"/>
    </xf>
    <xf numFmtId="49" fontId="1" fillId="0" borderId="157" xfId="1" applyNumberFormat="1" applyBorder="1" applyAlignment="1">
      <alignment horizontal="left" vertical="center" wrapText="1"/>
    </xf>
    <xf numFmtId="49" fontId="1" fillId="0" borderId="57" xfId="1" applyNumberFormat="1" applyBorder="1" applyAlignment="1">
      <alignment horizontal="left" vertical="center" wrapText="1"/>
    </xf>
    <xf numFmtId="49" fontId="1" fillId="0" borderId="209" xfId="1" applyNumberFormat="1" applyBorder="1" applyAlignment="1">
      <alignment horizontal="left" vertical="center" wrapText="1"/>
    </xf>
    <xf numFmtId="49" fontId="1" fillId="0" borderId="162" xfId="1" applyNumberFormat="1" applyBorder="1" applyAlignment="1">
      <alignment horizontal="left" vertical="center" wrapText="1"/>
    </xf>
    <xf numFmtId="49" fontId="1" fillId="0" borderId="88" xfId="1" applyNumberFormat="1" applyBorder="1" applyAlignment="1">
      <alignment horizontal="left" vertical="center" wrapText="1"/>
    </xf>
    <xf numFmtId="0" fontId="1" fillId="0" borderId="20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5" xfId="1" applyBorder="1" applyAlignment="1">
      <alignment horizontal="left"/>
    </xf>
    <xf numFmtId="0" fontId="1" fillId="0" borderId="176" xfId="1" applyBorder="1" applyAlignment="1">
      <alignment horizontal="left"/>
    </xf>
    <xf numFmtId="0" fontId="1" fillId="0" borderId="75" xfId="1" applyBorder="1" applyAlignment="1">
      <alignment horizontal="left"/>
    </xf>
    <xf numFmtId="0" fontId="1" fillId="0" borderId="194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202" xfId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42" xfId="1" applyBorder="1" applyAlignment="1">
      <alignment horizontal="center"/>
    </xf>
    <xf numFmtId="0" fontId="1" fillId="0" borderId="212" xfId="1" applyBorder="1" applyAlignment="1">
      <alignment horizontal="center"/>
    </xf>
    <xf numFmtId="0" fontId="1" fillId="0" borderId="166" xfId="1" applyBorder="1" applyAlignment="1">
      <alignment horizontal="center"/>
    </xf>
    <xf numFmtId="0" fontId="1" fillId="0" borderId="167" xfId="1" applyBorder="1" applyAlignment="1">
      <alignment horizontal="center"/>
    </xf>
    <xf numFmtId="0" fontId="1" fillId="0" borderId="16" xfId="1" applyBorder="1" applyAlignment="1">
      <alignment horizontal="center" vertical="center" textRotation="255"/>
    </xf>
    <xf numFmtId="0" fontId="1" fillId="0" borderId="37" xfId="1" applyBorder="1" applyAlignment="1">
      <alignment horizontal="center" vertical="center" textRotation="255"/>
    </xf>
    <xf numFmtId="0" fontId="1" fillId="0" borderId="36" xfId="1" applyBorder="1" applyAlignment="1">
      <alignment horizontal="center" vertical="center" textRotation="255"/>
    </xf>
    <xf numFmtId="0" fontId="1" fillId="0" borderId="83" xfId="1" applyBorder="1" applyAlignment="1">
      <alignment horizontal="center" vertical="center" textRotation="255"/>
    </xf>
    <xf numFmtId="0" fontId="1" fillId="0" borderId="0" xfId="1" applyAlignment="1">
      <alignment horizontal="left"/>
    </xf>
    <xf numFmtId="0" fontId="1" fillId="0" borderId="63" xfId="1" applyBorder="1" applyAlignment="1">
      <alignment horizontal="center" vertical="center" textRotation="255" shrinkToFit="1"/>
    </xf>
    <xf numFmtId="0" fontId="1" fillId="0" borderId="80" xfId="1" applyBorder="1" applyAlignment="1">
      <alignment horizontal="center" vertical="center" textRotation="255" shrinkToFit="1"/>
    </xf>
    <xf numFmtId="0" fontId="1" fillId="0" borderId="207" xfId="1" applyBorder="1" applyAlignment="1">
      <alignment horizontal="left" vertical="center" wrapText="1"/>
    </xf>
    <xf numFmtId="0" fontId="1" fillId="0" borderId="157" xfId="1" applyBorder="1" applyAlignment="1">
      <alignment horizontal="left" vertical="center" wrapText="1"/>
    </xf>
    <xf numFmtId="0" fontId="1" fillId="0" borderId="57" xfId="1" applyBorder="1" applyAlignment="1">
      <alignment horizontal="left" vertical="center" wrapText="1"/>
    </xf>
    <xf numFmtId="0" fontId="1" fillId="0" borderId="209" xfId="1" applyBorder="1" applyAlignment="1">
      <alignment horizontal="left" vertical="center" wrapText="1"/>
    </xf>
    <xf numFmtId="0" fontId="1" fillId="0" borderId="162" xfId="1" applyBorder="1" applyAlignment="1">
      <alignment horizontal="left" vertical="center" wrapText="1"/>
    </xf>
    <xf numFmtId="0" fontId="1" fillId="0" borderId="88" xfId="1" applyBorder="1" applyAlignment="1">
      <alignment horizontal="left" vertical="center" wrapText="1"/>
    </xf>
    <xf numFmtId="0" fontId="1" fillId="0" borderId="196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58" xfId="1" applyBorder="1" applyAlignment="1">
      <alignment horizontal="center" vertical="center" shrinkToFit="1"/>
    </xf>
    <xf numFmtId="0" fontId="1" fillId="0" borderId="159" xfId="1" applyBorder="1" applyAlignment="1">
      <alignment horizontal="center" vertical="center" shrinkToFit="1"/>
    </xf>
    <xf numFmtId="0" fontId="1" fillId="0" borderId="45" xfId="1" applyBorder="1" applyAlignment="1">
      <alignment vertical="center" shrinkToFit="1"/>
    </xf>
    <xf numFmtId="0" fontId="1" fillId="0" borderId="49" xfId="1" applyBorder="1" applyAlignment="1">
      <alignment vertical="center" shrinkToFit="1"/>
    </xf>
    <xf numFmtId="0" fontId="1" fillId="0" borderId="75" xfId="1" applyBorder="1" applyAlignment="1">
      <alignment vertical="center" shrinkToFit="1"/>
    </xf>
    <xf numFmtId="0" fontId="1" fillId="0" borderId="42" xfId="1" applyBorder="1" applyAlignment="1">
      <alignment vertical="center" shrinkToFit="1"/>
    </xf>
    <xf numFmtId="0" fontId="1" fillId="0" borderId="194" xfId="1" applyBorder="1" applyAlignment="1">
      <alignment vertical="center" shrinkToFit="1"/>
    </xf>
    <xf numFmtId="0" fontId="1" fillId="0" borderId="163" xfId="1" applyBorder="1" applyAlignment="1">
      <alignment vertical="center" shrinkToFit="1"/>
    </xf>
    <xf numFmtId="0" fontId="1" fillId="0" borderId="202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0" fontId="1" fillId="0" borderId="42" xfId="1" applyBorder="1" applyAlignment="1">
      <alignment horizontal="center" vertical="center" shrinkToFit="1"/>
    </xf>
    <xf numFmtId="0" fontId="1" fillId="0" borderId="212" xfId="1" applyBorder="1" applyAlignment="1">
      <alignment horizontal="center" vertical="center" shrinkToFit="1"/>
    </xf>
    <xf numFmtId="0" fontId="1" fillId="0" borderId="166" xfId="1" applyBorder="1" applyAlignment="1">
      <alignment horizontal="center" vertical="center" shrinkToFit="1"/>
    </xf>
    <xf numFmtId="0" fontId="1" fillId="0" borderId="167" xfId="1" applyBorder="1" applyAlignment="1">
      <alignment horizontal="center" vertical="center" shrinkToFit="1"/>
    </xf>
    <xf numFmtId="0" fontId="1" fillId="0" borderId="199" xfId="1" applyBorder="1" applyAlignment="1">
      <alignment horizontal="center" vertical="center" textRotation="255" shrinkToFit="1"/>
    </xf>
    <xf numFmtId="0" fontId="1" fillId="0" borderId="36" xfId="1" applyBorder="1" applyAlignment="1">
      <alignment horizontal="center" vertical="center" textRotation="255" shrinkToFit="1"/>
    </xf>
    <xf numFmtId="0" fontId="1" fillId="0" borderId="83" xfId="1" applyBorder="1" applyAlignment="1">
      <alignment horizontal="center" vertical="center" textRotation="255" shrinkToFit="1"/>
    </xf>
    <xf numFmtId="0" fontId="1" fillId="0" borderId="0" xfId="1" applyBorder="1" applyAlignment="1">
      <alignment vertical="center" shrinkToFit="1"/>
    </xf>
    <xf numFmtId="0" fontId="1" fillId="0" borderId="38" xfId="1" applyBorder="1" applyAlignment="1">
      <alignment vertical="center" shrinkToFit="1"/>
    </xf>
    <xf numFmtId="0" fontId="1" fillId="0" borderId="157" xfId="1" applyBorder="1" applyAlignment="1">
      <alignment vertical="center"/>
    </xf>
    <xf numFmtId="0" fontId="1" fillId="0" borderId="57" xfId="1" applyBorder="1" applyAlignment="1">
      <alignment vertical="center"/>
    </xf>
    <xf numFmtId="0" fontId="1" fillId="0" borderId="87" xfId="1" applyBorder="1" applyAlignment="1">
      <alignment vertical="center"/>
    </xf>
    <xf numFmtId="0" fontId="1" fillId="0" borderId="162" xfId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204" xfId="1" applyBorder="1" applyAlignment="1">
      <alignment horizontal="center" vertical="center"/>
    </xf>
    <xf numFmtId="0" fontId="1" fillId="0" borderId="17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152" xfId="1" applyBorder="1" applyAlignment="1">
      <alignment horizontal="center" vertical="center" textRotation="255"/>
    </xf>
    <xf numFmtId="0" fontId="1" fillId="0" borderId="110" xfId="1" applyBorder="1" applyAlignment="1">
      <alignment horizontal="center" vertical="center" textRotation="255"/>
    </xf>
    <xf numFmtId="0" fontId="1" fillId="0" borderId="0" xfId="1" applyAlignment="1">
      <alignment vertical="center" wrapText="1"/>
    </xf>
    <xf numFmtId="0" fontId="1" fillId="0" borderId="38" xfId="1" applyBorder="1" applyAlignment="1">
      <alignment vertical="center" wrapText="1"/>
    </xf>
    <xf numFmtId="0" fontId="1" fillId="0" borderId="75" xfId="1" applyBorder="1" applyAlignment="1">
      <alignment vertical="center"/>
    </xf>
    <xf numFmtId="0" fontId="1" fillId="0" borderId="175" xfId="1" applyBorder="1" applyAlignment="1">
      <alignment horizontal="center" vertical="center"/>
    </xf>
    <xf numFmtId="0" fontId="1" fillId="0" borderId="78" xfId="1" applyBorder="1" applyAlignment="1">
      <alignment vertical="center"/>
    </xf>
    <xf numFmtId="0" fontId="1" fillId="0" borderId="195" xfId="1" applyBorder="1" applyAlignment="1">
      <alignment vertical="center"/>
    </xf>
    <xf numFmtId="0" fontId="1" fillId="0" borderId="181" xfId="1" applyBorder="1" applyAlignment="1">
      <alignment vertical="center"/>
    </xf>
    <xf numFmtId="0" fontId="1" fillId="0" borderId="182" xfId="1" applyBorder="1" applyAlignment="1">
      <alignment vertical="center"/>
    </xf>
    <xf numFmtId="0" fontId="1" fillId="0" borderId="160" xfId="1" applyBorder="1" applyAlignment="1">
      <alignment horizontal="center" vertical="center" wrapText="1"/>
    </xf>
    <xf numFmtId="0" fontId="1" fillId="0" borderId="228" xfId="1" applyBorder="1" applyAlignment="1">
      <alignment horizontal="center" vertical="center" wrapText="1"/>
    </xf>
    <xf numFmtId="0" fontId="1" fillId="0" borderId="64" xfId="1" applyBorder="1" applyAlignment="1">
      <alignment horizontal="center" vertical="center" wrapText="1"/>
    </xf>
    <xf numFmtId="0" fontId="1" fillId="0" borderId="180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198" xfId="1" applyBorder="1" applyAlignment="1">
      <alignment horizontal="center" vertical="center"/>
    </xf>
    <xf numFmtId="0" fontId="1" fillId="0" borderId="37" xfId="1" applyBorder="1" applyAlignment="1">
      <alignment vertical="center" wrapText="1"/>
    </xf>
    <xf numFmtId="0" fontId="1" fillId="0" borderId="37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80" xfId="1" applyBorder="1" applyAlignment="1">
      <alignment vertical="center"/>
    </xf>
    <xf numFmtId="0" fontId="1" fillId="0" borderId="81" xfId="1" applyBorder="1" applyAlignment="1">
      <alignment vertical="center"/>
    </xf>
    <xf numFmtId="0" fontId="1" fillId="0" borderId="204" xfId="1" applyBorder="1" applyAlignment="1">
      <alignment horizontal="center" vertical="center" wrapText="1"/>
    </xf>
    <xf numFmtId="0" fontId="1" fillId="0" borderId="81" xfId="1" applyBorder="1" applyAlignment="1">
      <alignment horizontal="center" vertical="center" wrapText="1"/>
    </xf>
    <xf numFmtId="0" fontId="1" fillId="0" borderId="56" xfId="1" applyBorder="1" applyAlignment="1">
      <alignment horizontal="left" vertical="top" wrapText="1"/>
    </xf>
    <xf numFmtId="0" fontId="1" fillId="0" borderId="157" xfId="1" applyBorder="1"/>
    <xf numFmtId="0" fontId="1" fillId="0" borderId="57" xfId="1" applyBorder="1"/>
    <xf numFmtId="0" fontId="1" fillId="0" borderId="87" xfId="1" applyBorder="1"/>
    <xf numFmtId="0" fontId="1" fillId="0" borderId="162" xfId="1" applyBorder="1"/>
    <xf numFmtId="0" fontId="1" fillId="0" borderId="88" xfId="1" applyBorder="1"/>
    <xf numFmtId="0" fontId="1" fillId="0" borderId="84" xfId="1" applyBorder="1" applyAlignment="1">
      <alignment horizontal="center" vertical="center" wrapText="1"/>
    </xf>
    <xf numFmtId="0" fontId="1" fillId="0" borderId="83" xfId="1" applyBorder="1" applyAlignment="1">
      <alignment horizontal="center" vertical="center" wrapText="1"/>
    </xf>
    <xf numFmtId="0" fontId="1" fillId="0" borderId="235" xfId="1" applyBorder="1" applyAlignment="1">
      <alignment horizontal="center" vertical="center" wrapText="1"/>
    </xf>
    <xf numFmtId="0" fontId="1" fillId="0" borderId="237" xfId="1" applyBorder="1" applyAlignment="1">
      <alignment horizontal="center" vertical="center" wrapText="1"/>
    </xf>
    <xf numFmtId="0" fontId="1" fillId="0" borderId="236" xfId="1" applyBorder="1" applyAlignment="1">
      <alignment horizontal="center" vertical="center"/>
    </xf>
    <xf numFmtId="0" fontId="1" fillId="0" borderId="238" xfId="1" applyBorder="1" applyAlignment="1">
      <alignment horizontal="center" vertical="center"/>
    </xf>
    <xf numFmtId="0" fontId="1" fillId="0" borderId="56" xfId="1" applyBorder="1" applyAlignment="1">
      <alignment vertical="top" wrapText="1"/>
    </xf>
    <xf numFmtId="0" fontId="1" fillId="0" borderId="157" xfId="1" applyBorder="1" applyAlignment="1">
      <alignment vertical="top" wrapText="1"/>
    </xf>
    <xf numFmtId="0" fontId="1" fillId="0" borderId="57" xfId="1" applyBorder="1" applyAlignment="1">
      <alignment vertical="top" wrapText="1"/>
    </xf>
    <xf numFmtId="0" fontId="1" fillId="0" borderId="87" xfId="1" applyBorder="1" applyAlignment="1">
      <alignment vertical="top" wrapText="1"/>
    </xf>
    <xf numFmtId="0" fontId="1" fillId="0" borderId="162" xfId="1" applyBorder="1" applyAlignment="1">
      <alignment vertical="top" wrapText="1"/>
    </xf>
    <xf numFmtId="0" fontId="1" fillId="0" borderId="88" xfId="1" applyBorder="1" applyAlignment="1">
      <alignment vertical="top" wrapText="1"/>
    </xf>
    <xf numFmtId="0" fontId="1" fillId="0" borderId="170" xfId="1" applyBorder="1" applyAlignment="1">
      <alignment horizontal="center" vertical="center"/>
    </xf>
    <xf numFmtId="0" fontId="1" fillId="0" borderId="184" xfId="1" applyBorder="1" applyAlignment="1">
      <alignment horizontal="center" vertical="center"/>
    </xf>
    <xf numFmtId="0" fontId="1" fillId="0" borderId="185" xfId="1" applyBorder="1" applyAlignment="1">
      <alignment horizontal="center" vertical="center"/>
    </xf>
    <xf numFmtId="0" fontId="1" fillId="0" borderId="262" xfId="1" applyBorder="1" applyAlignment="1">
      <alignment horizontal="center" vertical="center"/>
    </xf>
    <xf numFmtId="0" fontId="1" fillId="2" borderId="268" xfId="1" applyFill="1" applyBorder="1" applyAlignment="1">
      <alignment vertical="center"/>
    </xf>
    <xf numFmtId="0" fontId="1" fillId="2" borderId="71" xfId="1" applyFill="1" applyBorder="1" applyAlignment="1">
      <alignment vertical="center"/>
    </xf>
    <xf numFmtId="0" fontId="1" fillId="2" borderId="73" xfId="1" applyFill="1" applyBorder="1" applyAlignment="1">
      <alignment vertical="center"/>
    </xf>
    <xf numFmtId="0" fontId="1" fillId="0" borderId="175" xfId="1" applyBorder="1" applyAlignment="1">
      <alignment vertical="center"/>
    </xf>
    <xf numFmtId="0" fontId="1" fillId="0" borderId="185" xfId="1" applyBorder="1" applyAlignment="1">
      <alignment vertical="center"/>
    </xf>
    <xf numFmtId="0" fontId="1" fillId="0" borderId="34" xfId="1" applyBorder="1" applyAlignment="1">
      <alignment vertical="center"/>
    </xf>
    <xf numFmtId="0" fontId="1" fillId="0" borderId="174" xfId="1" applyBorder="1" applyAlignment="1">
      <alignment vertical="center"/>
    </xf>
    <xf numFmtId="0" fontId="1" fillId="2" borderId="266" xfId="1" applyFill="1" applyBorder="1" applyAlignment="1">
      <alignment vertical="center"/>
    </xf>
    <xf numFmtId="0" fontId="1" fillId="2" borderId="67" xfId="1" applyFill="1" applyBorder="1" applyAlignment="1">
      <alignment vertical="center"/>
    </xf>
    <xf numFmtId="0" fontId="1" fillId="2" borderId="69" xfId="1" applyFill="1" applyBorder="1" applyAlignment="1">
      <alignment vertical="center"/>
    </xf>
    <xf numFmtId="0" fontId="1" fillId="2" borderId="267" xfId="1" applyFill="1" applyBorder="1" applyAlignment="1">
      <alignment vertical="center"/>
    </xf>
    <xf numFmtId="0" fontId="1" fillId="0" borderId="75" xfId="1" applyBorder="1"/>
    <xf numFmtId="0" fontId="1" fillId="0" borderId="42" xfId="1" applyBorder="1"/>
    <xf numFmtId="0" fontId="1" fillId="2" borderId="266" xfId="1" applyFill="1" applyBorder="1" applyAlignment="1">
      <alignment horizontal="center" vertical="center" textRotation="255"/>
    </xf>
    <xf numFmtId="0" fontId="1" fillId="2" borderId="266" xfId="1" applyFill="1" applyBorder="1" applyAlignment="1">
      <alignment horizontal="left" vertical="center"/>
    </xf>
    <xf numFmtId="0" fontId="1" fillId="2" borderId="66" xfId="1" applyFill="1" applyBorder="1" applyAlignment="1">
      <alignment horizontal="left" vertical="center"/>
    </xf>
    <xf numFmtId="0" fontId="1" fillId="0" borderId="47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" fillId="0" borderId="176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269" xfId="1" applyBorder="1" applyAlignment="1">
      <alignment horizontal="center" vertical="center" textRotation="255"/>
    </xf>
    <xf numFmtId="0" fontId="1" fillId="0" borderId="270" xfId="1" applyBorder="1" applyAlignment="1">
      <alignment horizontal="left" vertical="center"/>
    </xf>
    <xf numFmtId="0" fontId="1" fillId="0" borderId="271" xfId="1" applyBorder="1" applyAlignment="1">
      <alignment horizontal="left" vertical="center"/>
    </xf>
    <xf numFmtId="0" fontId="1" fillId="0" borderId="265" xfId="1" applyBorder="1" applyAlignment="1">
      <alignment horizontal="left" vertical="center"/>
    </xf>
    <xf numFmtId="0" fontId="1" fillId="0" borderId="75" xfId="1" applyBorder="1" applyAlignment="1">
      <alignment horizontal="left" vertical="center"/>
    </xf>
    <xf numFmtId="0" fontId="1" fillId="2" borderId="267" xfId="1" applyFill="1" applyBorder="1" applyAlignment="1">
      <alignment horizontal="left" vertical="center"/>
    </xf>
    <xf numFmtId="0" fontId="1" fillId="2" borderId="67" xfId="1" applyFill="1" applyBorder="1" applyAlignment="1">
      <alignment horizontal="left" vertical="center"/>
    </xf>
    <xf numFmtId="0" fontId="1" fillId="2" borderId="69" xfId="1" applyFill="1" applyBorder="1" applyAlignment="1">
      <alignment horizontal="left" vertical="center"/>
    </xf>
    <xf numFmtId="0" fontId="1" fillId="2" borderId="268" xfId="1" applyFill="1" applyBorder="1" applyAlignment="1">
      <alignment horizontal="left" vertical="center"/>
    </xf>
    <xf numFmtId="0" fontId="1" fillId="2" borderId="71" xfId="1" applyFill="1" applyBorder="1" applyAlignment="1">
      <alignment horizontal="left" vertical="center"/>
    </xf>
    <xf numFmtId="0" fontId="1" fillId="2" borderId="73" xfId="1" applyFill="1" applyBorder="1" applyAlignment="1">
      <alignment horizontal="left" vertical="center"/>
    </xf>
    <xf numFmtId="0" fontId="1" fillId="2" borderId="267" xfId="1" applyFill="1" applyBorder="1" applyAlignment="1">
      <alignment horizontal="center" vertical="center" textRotation="255"/>
    </xf>
    <xf numFmtId="0" fontId="2" fillId="0" borderId="0" xfId="1" applyFont="1" applyFill="1" applyAlignment="1">
      <alignment horizontal="center"/>
    </xf>
  </cellXfs>
  <cellStyles count="4">
    <cellStyle name="パーセント 2" xfId="3" xr:uid="{F7BBAF26-2C22-4EA2-9494-F748502D9AA5}"/>
    <cellStyle name="桁区切り 2" xfId="2" xr:uid="{99E96405-86EF-4C01-8EB6-47767F9B6C27}"/>
    <cellStyle name="標準" xfId="0" builtinId="0"/>
    <cellStyle name="標準 2" xfId="1" xr:uid="{DC691301-B528-4A25-AD8E-A08982ABA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図１　年次別発生状況（</a:t>
            </a:r>
            <a:r>
              <a:rPr lang="ja-JP" altLang="en-US"/>
              <a:t>平成７</a:t>
            </a:r>
            <a:r>
              <a:rPr lang="ja-JP"/>
              <a:t>年～</a:t>
            </a:r>
            <a:r>
              <a:rPr lang="ja-JP" altLang="en-US"/>
              <a:t>令和６年</a:t>
            </a:r>
            <a:r>
              <a:rPr lang="ja-JP"/>
              <a:t>）</a:t>
            </a:r>
          </a:p>
        </c:rich>
      </c:tx>
      <c:layout>
        <c:manualLayout>
          <c:xMode val="edge"/>
          <c:yMode val="edge"/>
          <c:x val="3.5902245552639253E-2"/>
          <c:y val="5.2782683932464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2938669270191"/>
          <c:y val="0.2114289647116159"/>
          <c:w val="0.80669055052173377"/>
          <c:h val="0.666667906748338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'図１(R6)'!$A$3</c:f>
              <c:strCache>
                <c:ptCount val="1"/>
                <c:pt idx="0">
                  <c:v>患者数（人）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2.3312238223216569E-2"/>
                  <c:y val="1.5708855939689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D-4D59-9020-4E217319DB88}"/>
                </c:ext>
              </c:extLst>
            </c:dLbl>
            <c:dLbl>
              <c:idx val="7"/>
              <c:layout>
                <c:manualLayout>
                  <c:x val="0"/>
                  <c:y val="-7.4227710353733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D-4D59-9020-4E217319DB88}"/>
                </c:ext>
              </c:extLst>
            </c:dLbl>
            <c:dLbl>
              <c:idx val="16"/>
              <c:layout>
                <c:manualLayout>
                  <c:x val="1.3713081307773448E-3"/>
                  <c:y val="1.0472570626459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D-4D59-9020-4E217319DB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'図１(R6)'!$B$2:$AE$2</c:f>
              <c:strCache>
                <c:ptCount val="3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元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strCache>
            </c:strRef>
          </c:cat>
          <c:val>
            <c:numRef>
              <c:f>'図１(R6)'!$B$3:$AE$3</c:f>
              <c:numCache>
                <c:formatCode>#,##0_);[Red]\(#,##0\)</c:formatCode>
                <c:ptCount val="30"/>
                <c:pt idx="0">
                  <c:v>366</c:v>
                </c:pt>
                <c:pt idx="1">
                  <c:v>1357</c:v>
                </c:pt>
                <c:pt idx="2">
                  <c:v>454</c:v>
                </c:pt>
                <c:pt idx="3">
                  <c:v>2348</c:v>
                </c:pt>
                <c:pt idx="4">
                  <c:v>329</c:v>
                </c:pt>
                <c:pt idx="5">
                  <c:v>276</c:v>
                </c:pt>
                <c:pt idx="6">
                  <c:v>611</c:v>
                </c:pt>
                <c:pt idx="7">
                  <c:v>490</c:v>
                </c:pt>
                <c:pt idx="8">
                  <c:v>778</c:v>
                </c:pt>
                <c:pt idx="9">
                  <c:v>228</c:v>
                </c:pt>
                <c:pt idx="10">
                  <c:v>390</c:v>
                </c:pt>
                <c:pt idx="11">
                  <c:v>593</c:v>
                </c:pt>
                <c:pt idx="12">
                  <c:v>1249</c:v>
                </c:pt>
                <c:pt idx="13">
                  <c:v>387</c:v>
                </c:pt>
                <c:pt idx="14">
                  <c:v>519</c:v>
                </c:pt>
                <c:pt idx="15">
                  <c:v>713</c:v>
                </c:pt>
                <c:pt idx="16">
                  <c:v>1166</c:v>
                </c:pt>
                <c:pt idx="17">
                  <c:v>659</c:v>
                </c:pt>
                <c:pt idx="18">
                  <c:v>620</c:v>
                </c:pt>
                <c:pt idx="19">
                  <c:v>165</c:v>
                </c:pt>
                <c:pt idx="20">
                  <c:v>747</c:v>
                </c:pt>
                <c:pt idx="21">
                  <c:v>458</c:v>
                </c:pt>
                <c:pt idx="22">
                  <c:v>398</c:v>
                </c:pt>
                <c:pt idx="23">
                  <c:v>144</c:v>
                </c:pt>
                <c:pt idx="24">
                  <c:v>86</c:v>
                </c:pt>
                <c:pt idx="25" formatCode="General">
                  <c:v>332</c:v>
                </c:pt>
                <c:pt idx="26">
                  <c:v>110</c:v>
                </c:pt>
                <c:pt idx="27">
                  <c:v>185</c:v>
                </c:pt>
                <c:pt idx="28" formatCode="General">
                  <c:v>530</c:v>
                </c:pt>
                <c:pt idx="29" formatCode="General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D-4D59-9020-4E217319DB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165366736"/>
        <c:axId val="165371216"/>
      </c:barChart>
      <c:lineChart>
        <c:grouping val="standard"/>
        <c:varyColors val="0"/>
        <c:ser>
          <c:idx val="0"/>
          <c:order val="1"/>
          <c:tx>
            <c:strRef>
              <c:f>'図１(R6)'!$A$4</c:f>
              <c:strCache>
                <c:ptCount val="1"/>
                <c:pt idx="0">
                  <c:v>事件数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27005700106778E-2"/>
                  <c:y val="3.887941845073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D-4D59-9020-4E217319DB88}"/>
                </c:ext>
              </c:extLst>
            </c:dLbl>
            <c:dLbl>
              <c:idx val="1"/>
              <c:layout>
                <c:manualLayout>
                  <c:x val="-1.9354232645123811E-2"/>
                  <c:y val="-3.762889456450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D-4D59-9020-4E217319DB88}"/>
                </c:ext>
              </c:extLst>
            </c:dLbl>
            <c:dLbl>
              <c:idx val="2"/>
              <c:layout>
                <c:manualLayout>
                  <c:x val="-1.5396227067031053E-2"/>
                  <c:y val="2.434316057646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D-4D59-9020-4E217319DB88}"/>
                </c:ext>
              </c:extLst>
            </c:dLbl>
            <c:dLbl>
              <c:idx val="3"/>
              <c:layout>
                <c:manualLayout>
                  <c:x val="-3.2246364683740709E-2"/>
                  <c:y val="9.06598894566575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D-4D59-9020-4E217319DB88}"/>
                </c:ext>
              </c:extLst>
            </c:dLbl>
            <c:dLbl>
              <c:idx val="4"/>
              <c:layout>
                <c:manualLayout>
                  <c:x val="-1.648776674372629E-2"/>
                  <c:y val="3.0586709277110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D-4D59-9020-4E217319DB88}"/>
                </c:ext>
              </c:extLst>
            </c:dLbl>
            <c:dLbl>
              <c:idx val="5"/>
              <c:layout>
                <c:manualLayout>
                  <c:x val="-2.2642672733535395E-2"/>
                  <c:y val="-3.3227734912849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D-4D59-9020-4E217319DB88}"/>
                </c:ext>
              </c:extLst>
            </c:dLbl>
            <c:dLbl>
              <c:idx val="6"/>
              <c:layout>
                <c:manualLayout>
                  <c:x val="-2.1739132915569202E-2"/>
                  <c:y val="-3.7484993728635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D-4D59-9020-4E217319DB88}"/>
                </c:ext>
              </c:extLst>
            </c:dLbl>
            <c:dLbl>
              <c:idx val="7"/>
              <c:layout>
                <c:manualLayout>
                  <c:x val="-1.9744137657740926E-2"/>
                  <c:y val="2.1897155645694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D-4D59-9020-4E217319DB88}"/>
                </c:ext>
              </c:extLst>
            </c:dLbl>
            <c:dLbl>
              <c:idx val="8"/>
              <c:layout>
                <c:manualLayout>
                  <c:x val="-2.3188408443273814E-2"/>
                  <c:y val="-3.5010736716844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DD-4D59-9020-4E217319DB88}"/>
                </c:ext>
              </c:extLst>
            </c:dLbl>
            <c:dLbl>
              <c:idx val="9"/>
              <c:layout>
                <c:manualLayout>
                  <c:x val="-6.1090157570862615E-3"/>
                  <c:y val="-1.26268691116270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DD-4D59-9020-4E217319DB88}"/>
                </c:ext>
              </c:extLst>
            </c:dLbl>
            <c:dLbl>
              <c:idx val="10"/>
              <c:layout>
                <c:manualLayout>
                  <c:x val="-1.6253888522366901E-2"/>
                  <c:y val="2.946379407627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DD-4D59-9020-4E217319DB88}"/>
                </c:ext>
              </c:extLst>
            </c:dLbl>
            <c:dLbl>
              <c:idx val="11"/>
              <c:layout>
                <c:manualLayout>
                  <c:x val="-2.9031348967685767E-2"/>
                  <c:y val="-5.12951869261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DD-4D59-9020-4E217319DB88}"/>
                </c:ext>
              </c:extLst>
            </c:dLbl>
            <c:dLbl>
              <c:idx val="12"/>
              <c:layout>
                <c:manualLayout>
                  <c:x val="-1.4492755277046188E-2"/>
                  <c:y val="2.4371431566142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DD-4D59-9020-4E217319DB88}"/>
                </c:ext>
              </c:extLst>
            </c:dLbl>
            <c:dLbl>
              <c:idx val="13"/>
              <c:layout>
                <c:manualLayout>
                  <c:x val="-2.318840844327387E-2"/>
                  <c:y val="-3.2536479705052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DD-4D59-9020-4E217319DB88}"/>
                </c:ext>
              </c:extLst>
            </c:dLbl>
            <c:dLbl>
              <c:idx val="14"/>
              <c:layout>
                <c:manualLayout>
                  <c:x val="-5.7971021108185602E-3"/>
                  <c:y val="-7.79390958714196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DD-4D59-9020-4E217319DB88}"/>
                </c:ext>
              </c:extLst>
            </c:dLbl>
            <c:dLbl>
              <c:idx val="15"/>
              <c:layout>
                <c:manualLayout>
                  <c:x val="-3.6075985587227716E-2"/>
                  <c:y val="-3.2104819712016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DD-4D59-9020-4E217319DB88}"/>
                </c:ext>
              </c:extLst>
            </c:dLbl>
            <c:dLbl>
              <c:idx val="17"/>
              <c:layout>
                <c:manualLayout>
                  <c:x val="-2.4091940271432629E-2"/>
                  <c:y val="-3.734110502524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DD-4D59-9020-4E217319DB88}"/>
                </c:ext>
              </c:extLst>
            </c:dLbl>
            <c:dLbl>
              <c:idx val="18"/>
              <c:layout>
                <c:manualLayout>
                  <c:x val="-1.856081751559998E-2"/>
                  <c:y val="-3.4119140333889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DD-4D59-9020-4E217319DB88}"/>
                </c:ext>
              </c:extLst>
            </c:dLbl>
            <c:dLbl>
              <c:idx val="19"/>
              <c:layout>
                <c:manualLayout>
                  <c:x val="-3.5920066772988035E-2"/>
                  <c:y val="-3.9959247681861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DD-4D59-9020-4E217319DB88}"/>
                </c:ext>
              </c:extLst>
            </c:dLbl>
            <c:dLbl>
              <c:idx val="20"/>
              <c:layout>
                <c:manualLayout>
                  <c:x val="-3.0434786081796884E-2"/>
                  <c:y val="-3.2536479705052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DD-4D59-9020-4E217319DB88}"/>
                </c:ext>
              </c:extLst>
            </c:dLbl>
            <c:dLbl>
              <c:idx val="22"/>
              <c:layout>
                <c:manualLayout>
                  <c:x val="-2.898551055409333E-3"/>
                  <c:y val="-2.845395563559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DD-4D59-9020-4E217319DB88}"/>
                </c:ext>
              </c:extLst>
            </c:dLbl>
            <c:dLbl>
              <c:idx val="23"/>
              <c:layout>
                <c:manualLayout>
                  <c:x val="-2.0289857387864589E-2"/>
                  <c:y val="-3.501073671684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DD-4D59-9020-4E217319DB88}"/>
                </c:ext>
              </c:extLst>
            </c:dLbl>
            <c:dLbl>
              <c:idx val="24"/>
              <c:layout>
                <c:manualLayout>
                  <c:x val="-1.816983273280115E-2"/>
                  <c:y val="-5.275557453079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DD-4D59-9020-4E217319DB88}"/>
                </c:ext>
              </c:extLst>
            </c:dLbl>
            <c:dLbl>
              <c:idx val="25"/>
              <c:layout>
                <c:manualLayout>
                  <c:x val="-1.01449286939324E-2"/>
                  <c:y val="-3.7484993728635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DD-4D59-9020-4E217319DB88}"/>
                </c:ext>
              </c:extLst>
            </c:dLbl>
            <c:dLbl>
              <c:idx val="26"/>
              <c:layout>
                <c:manualLayout>
                  <c:x val="-1.3043479749341521E-2"/>
                  <c:y val="-3.995925074042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DD-4D59-9020-4E217319DB88}"/>
                </c:ext>
              </c:extLst>
            </c:dLbl>
            <c:dLbl>
              <c:idx val="27"/>
              <c:layout>
                <c:manualLayout>
                  <c:x val="-2.7146394161466674E-2"/>
                  <c:y val="-6.2227478664714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DD-4D59-9020-4E217319DB88}"/>
                </c:ext>
              </c:extLst>
            </c:dLbl>
            <c:dLbl>
              <c:idx val="28"/>
              <c:layout>
                <c:manualLayout>
                  <c:x val="-2.2101451797495356E-2"/>
                  <c:y val="-4.2433507752217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DD-4D59-9020-4E217319DB88}"/>
                </c:ext>
              </c:extLst>
            </c:dLbl>
            <c:dLbl>
              <c:idx val="29"/>
              <c:layout>
                <c:manualLayout>
                  <c:x val="-1.7753625214381407E-2"/>
                  <c:y val="2.9319945589724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DD-4D59-9020-4E217319DB88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'図１(R6)'!$B$2:$AE$2</c:f>
              <c:strCache>
                <c:ptCount val="3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元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strCache>
            </c:strRef>
          </c:cat>
          <c:val>
            <c:numRef>
              <c:f>'図１(R6)'!$B$4:$AE$4</c:f>
              <c:numCache>
                <c:formatCode>General</c:formatCode>
                <c:ptCount val="30"/>
                <c:pt idx="0">
                  <c:v>13</c:v>
                </c:pt>
                <c:pt idx="1">
                  <c:v>18</c:v>
                </c:pt>
                <c:pt idx="2">
                  <c:v>13</c:v>
                </c:pt>
                <c:pt idx="3">
                  <c:v>23</c:v>
                </c:pt>
                <c:pt idx="4">
                  <c:v>13</c:v>
                </c:pt>
                <c:pt idx="5">
                  <c:v>23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12</c:v>
                </c:pt>
                <c:pt idx="10">
                  <c:v>17</c:v>
                </c:pt>
                <c:pt idx="11">
                  <c:v>16</c:v>
                </c:pt>
                <c:pt idx="12">
                  <c:v>25</c:v>
                </c:pt>
                <c:pt idx="13">
                  <c:v>26</c:v>
                </c:pt>
                <c:pt idx="14">
                  <c:v>19</c:v>
                </c:pt>
                <c:pt idx="15">
                  <c:v>12</c:v>
                </c:pt>
                <c:pt idx="16">
                  <c:v>18</c:v>
                </c:pt>
                <c:pt idx="17">
                  <c:v>24</c:v>
                </c:pt>
                <c:pt idx="18">
                  <c:v>24</c:v>
                </c:pt>
                <c:pt idx="19">
                  <c:v>14</c:v>
                </c:pt>
                <c:pt idx="20">
                  <c:v>25</c:v>
                </c:pt>
                <c:pt idx="21">
                  <c:v>24</c:v>
                </c:pt>
                <c:pt idx="22">
                  <c:v>15</c:v>
                </c:pt>
                <c:pt idx="23">
                  <c:v>10</c:v>
                </c:pt>
                <c:pt idx="24">
                  <c:v>5</c:v>
                </c:pt>
                <c:pt idx="25">
                  <c:v>19</c:v>
                </c:pt>
                <c:pt idx="26">
                  <c:v>7</c:v>
                </c:pt>
                <c:pt idx="27">
                  <c:v>11</c:v>
                </c:pt>
                <c:pt idx="28">
                  <c:v>21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2DD-4D59-9020-4E217319DB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755432"/>
        <c:axId val="107755816"/>
      </c:lineChart>
      <c:catAx>
        <c:axId val="16536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7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371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ja-JP"/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8.0604534005037795E-2"/>
              <c:y val="0.13523829521309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66736"/>
        <c:crosses val="autoZero"/>
        <c:crossBetween val="between"/>
      </c:valAx>
      <c:catAx>
        <c:axId val="107755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755816"/>
        <c:crosses val="autoZero"/>
        <c:auto val="0"/>
        <c:lblAlgn val="ctr"/>
        <c:lblOffset val="100"/>
        <c:noMultiLvlLbl val="0"/>
      </c:catAx>
      <c:valAx>
        <c:axId val="10775581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7755432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27622078754007"/>
          <c:y val="0.1549303835729795"/>
          <c:w val="0.22778582909694431"/>
          <c:h val="8.1475693916638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164726</xdr:colOff>
      <xdr:row>4</xdr:row>
      <xdr:rowOff>105335</xdr:rowOff>
    </xdr:from>
    <xdr:to>
      <xdr:col>22</xdr:col>
      <xdr:colOff>164725</xdr:colOff>
      <xdr:row>40</xdr:row>
      <xdr:rowOff>85164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3DE72E8-0837-481E-B98F-CA3E532F3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0.02184</cdr:x>
      <cdr:y>0.45273</cdr:y>
    </cdr:from>
    <cdr:to>
      <cdr:x>0.05368</cdr:x>
      <cdr:y>0.56383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98" y="2278123"/>
          <a:ext cx="264029" cy="5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患者数</a:t>
          </a:r>
        </a:p>
      </cdr:txBody>
    </cdr:sp>
  </cdr:relSizeAnchor>
  <cdr:relSizeAnchor xmlns:cdr="http://schemas.openxmlformats.org/drawingml/2006/chartDrawing">
    <cdr:from>
      <cdr:x>0.94262</cdr:x>
      <cdr:y>0.4729</cdr:y>
    </cdr:from>
    <cdr:to>
      <cdr:x>0.96632</cdr:x>
      <cdr:y>0.58327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7386" y="2379657"/>
          <a:ext cx="206355" cy="55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事件数</a:t>
          </a:r>
        </a:p>
      </cdr:txBody>
    </cdr:sp>
  </cdr:relSizeAnchor>
  <cdr:relSizeAnchor xmlns:cdr="http://schemas.openxmlformats.org/drawingml/2006/chartDrawing">
    <cdr:from>
      <cdr:x>0.74555</cdr:x>
      <cdr:y>0.92714</cdr:y>
    </cdr:from>
    <cdr:to>
      <cdr:x>0.79492</cdr:x>
      <cdr:y>0.96491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0966" y="4486175"/>
          <a:ext cx="460291" cy="182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  <cdr:relSizeAnchor xmlns:cdr="http://schemas.openxmlformats.org/drawingml/2006/chartDrawing">
    <cdr:from>
      <cdr:x>0.0974</cdr:x>
      <cdr:y>0.92127</cdr:y>
    </cdr:from>
    <cdr:to>
      <cdr:x>0.14678</cdr:x>
      <cdr:y>0.95904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524" y="4728759"/>
          <a:ext cx="432717" cy="193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1609725</xdr:rowOff>
    </xdr:from>
    <xdr:to>
      <xdr:col>4</xdr:col>
      <xdr:colOff>409575</xdr:colOff>
      <xdr:row>3</xdr:row>
      <xdr:rowOff>1847850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4FDC6-8D69-4398-9322-B7A350BEC2FC}"/>
            </a:ext>
          </a:extLst>
        </xdr:cNvPr>
        <xdr:cNvSpPr txBox="1"/>
      </xdr:nvSpPr>
      <xdr:spPr>
        <a:xfrm>
          <a:off x="201930" y="2105025"/>
          <a:ext cx="72580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原因食品</a:t>
          </a:r>
        </a:p>
      </xdr:txBody>
    </xdr:sp>
    <xdr:clientData/>
  </xdr:twoCellAnchor>
  <xdr:twoCellAnchor>
    <xdr:from>
      <xdr:col>4</xdr:col>
      <xdr:colOff>19050</xdr:colOff>
      <xdr:row>3</xdr:row>
      <xdr:rowOff>57150</xdr:rowOff>
    </xdr:from>
    <xdr:to>
      <xdr:col>4</xdr:col>
      <xdr:colOff>714375</xdr:colOff>
      <xdr:row>3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2826E-D60F-4333-85CF-FF8BC69FA518}"/>
            </a:ext>
          </a:extLst>
        </xdr:cNvPr>
        <xdr:cNvSpPr txBox="1"/>
      </xdr:nvSpPr>
      <xdr:spPr>
        <a:xfrm>
          <a:off x="537210" y="552450"/>
          <a:ext cx="6953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病因物質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373664</xdr:colOff>
      <xdr:row>0</xdr:row>
      <xdr:rowOff>192466</xdr:rowOff>
    </xdr:from>
    <xdr:to>
      <xdr:col>13</xdr:col>
      <xdr:colOff>110229</xdr:colOff>
      <xdr:row>88</xdr:row>
      <xdr:rowOff>104339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B6E306-CBEE-303C-DFC5-FB9AD0E6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64" y="192466"/>
          <a:ext cx="8510451" cy="2002867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57034\Box\11222_10_&#24193;&#20869;&#29992;\&#39135;&#21697;&#25351;&#23566;&#20418;\01-00_&#21361;&#27231;&#31649;&#29702;\01-01_&#39135;&#20013;&#27602;\07_&#20107;&#20214;&#37682;\R06&#20107;&#20214;&#37682;&#65288;HP&#25522;&#36617;&#65289;\&#12487;&#12540;&#12479;\2024&#34920;7,8&#21407;&#22240;&#39135;&#21697;&#21029;&#12539;&#30149;&#22240;&#29289;&#36074;&#21029;&#65288;&#36942;&#21435;10&#24180;&#38291;&#65289;&#12304;&#28168;&#12305;&#12288;&#20462;&#27491;&#29256;.xlsx" TargetMode="External"/><Relationship Id="rId1" Type="http://schemas.openxmlformats.org/officeDocument/2006/relationships/externalLinkPath" Target="2024&#34920;7,8&#21407;&#22240;&#39135;&#21697;&#21029;&#12539;&#30149;&#22240;&#29289;&#36074;&#21029;&#65288;&#36942;&#21435;10&#24180;&#38291;&#65289;&#12304;&#28168;&#12305;&#12288;&#20462;&#27491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57034\Box\11222_10_&#24193;&#20869;&#29992;\&#39135;&#21697;&#25351;&#23566;&#20418;\01-00_&#21361;&#27231;&#31649;&#29702;\01-01_&#39135;&#20013;&#27602;\07_&#20107;&#20214;&#37682;\R06&#20107;&#20214;&#37682;&#65288;HP&#25522;&#36617;&#65289;\&#12487;&#12540;&#12479;\2024&#34920;11,12&#26376;&#21029;&#12539;&#30149;&#22240;&#29289;&#36074;&#21029;&#30330;&#29983;&#29366;&#27841;&#65288;&#36942;&#21435;10&#24180;&#38291;&#65289;&#12304;&#28168;&#12305;.xlsx" TargetMode="External"/><Relationship Id="rId1" Type="http://schemas.openxmlformats.org/officeDocument/2006/relationships/externalLinkPath" Target="2024&#34920;11,12&#26376;&#21029;&#12539;&#30149;&#22240;&#29289;&#36074;&#21029;&#30330;&#29983;&#29366;&#27841;&#65288;&#36942;&#21435;10&#24180;&#38291;&#65289;&#12304;&#28168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８"/>
      <sheetName val="start"/>
      <sheetName val="表7(H27)"/>
      <sheetName val="表7(H28)"/>
      <sheetName val="表7(H29)"/>
      <sheetName val="表7(H30)"/>
      <sheetName val="表7(R01)"/>
      <sheetName val="表7(R02)"/>
      <sheetName val="表7(R03)"/>
      <sheetName val="表7(R04)"/>
      <sheetName val="表7(R05)"/>
      <sheetName val="表7(R06)"/>
      <sheetName val="end"/>
    </sheetNames>
    <sheetDataSet>
      <sheetData sheetId="0"/>
      <sheetData sheetId="1"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</row>
        <row r="6"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</row>
        <row r="7"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</row>
        <row r="11"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</row>
        <row r="12"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</row>
        <row r="15"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</row>
        <row r="16"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</row>
        <row r="17"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</sheetData>
      <sheetData sheetId="2">
        <row r="5">
          <cell r="F5">
            <v>1</v>
          </cell>
          <cell r="G5">
            <v>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18</v>
          </cell>
          <cell r="W5">
            <v>0</v>
          </cell>
          <cell r="X5">
            <v>0</v>
          </cell>
          <cell r="Y5"/>
          <cell r="Z5"/>
          <cell r="AA5"/>
          <cell r="AB5"/>
          <cell r="AC5">
            <v>1</v>
          </cell>
          <cell r="AD5">
            <v>0</v>
          </cell>
          <cell r="AE5">
            <v>25</v>
          </cell>
          <cell r="AF5">
            <v>0</v>
          </cell>
          <cell r="AG5">
            <v>25</v>
          </cell>
        </row>
        <row r="6">
          <cell r="F6">
            <v>1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18</v>
          </cell>
          <cell r="W6">
            <v>0</v>
          </cell>
          <cell r="X6">
            <v>0</v>
          </cell>
          <cell r="Y6"/>
          <cell r="Z6"/>
          <cell r="AA6"/>
          <cell r="AB6"/>
          <cell r="AC6">
            <v>1</v>
          </cell>
          <cell r="AD6">
            <v>0</v>
          </cell>
          <cell r="AE6">
            <v>25</v>
          </cell>
          <cell r="AF6">
            <v>0</v>
          </cell>
          <cell r="AG6">
            <v>25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3</v>
          </cell>
          <cell r="W7">
            <v>0</v>
          </cell>
          <cell r="X7">
            <v>0</v>
          </cell>
          <cell r="Y7"/>
          <cell r="Z7"/>
          <cell r="AA7"/>
          <cell r="AB7"/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</v>
          </cell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>
            <v>0</v>
          </cell>
          <cell r="AE8">
            <v>3</v>
          </cell>
          <cell r="AF8">
            <v>0</v>
          </cell>
          <cell r="AG8">
            <v>3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2</v>
          </cell>
          <cell r="AF14">
            <v>0</v>
          </cell>
          <cell r="AG14">
            <v>2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1</v>
          </cell>
          <cell r="AF17"/>
          <cell r="AG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1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1</v>
          </cell>
          <cell r="AD20">
            <v>0</v>
          </cell>
          <cell r="AE20">
            <v>1</v>
          </cell>
          <cell r="AF20">
            <v>0</v>
          </cell>
          <cell r="AG20">
            <v>1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2</v>
          </cell>
          <cell r="AF23">
            <v>0</v>
          </cell>
          <cell r="AG23">
            <v>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15</v>
          </cell>
          <cell r="W24">
            <v>0</v>
          </cell>
          <cell r="X24">
            <v>0</v>
          </cell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16</v>
          </cell>
          <cell r="AF24"/>
          <cell r="AG24">
            <v>16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15</v>
          </cell>
          <cell r="W26">
            <v>0</v>
          </cell>
          <cell r="X26">
            <v>0</v>
          </cell>
          <cell r="Y26"/>
          <cell r="Z26"/>
          <cell r="AA26"/>
          <cell r="AB26"/>
          <cell r="AC26">
            <v>0</v>
          </cell>
          <cell r="AD26">
            <v>0</v>
          </cell>
          <cell r="AE26">
            <v>16</v>
          </cell>
          <cell r="AF26"/>
          <cell r="AG26">
            <v>16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3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9</v>
          </cell>
          <cell r="W5">
            <v>0</v>
          </cell>
          <cell r="X5">
            <v>0</v>
          </cell>
          <cell r="Y5">
            <v>1</v>
          </cell>
          <cell r="Z5"/>
          <cell r="AA5"/>
          <cell r="AB5"/>
          <cell r="AC5">
            <v>2</v>
          </cell>
          <cell r="AD5">
            <v>0</v>
          </cell>
          <cell r="AE5">
            <v>20</v>
          </cell>
          <cell r="AF5">
            <v>4</v>
          </cell>
          <cell r="AG5">
            <v>24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9</v>
          </cell>
          <cell r="W6">
            <v>0</v>
          </cell>
          <cell r="X6">
            <v>0</v>
          </cell>
          <cell r="Y6">
            <v>1</v>
          </cell>
          <cell r="Z6"/>
          <cell r="AA6"/>
          <cell r="AB6"/>
          <cell r="AC6">
            <v>2</v>
          </cell>
          <cell r="AD6">
            <v>0</v>
          </cell>
          <cell r="AE6">
            <v>20</v>
          </cell>
          <cell r="AF6">
            <v>4</v>
          </cell>
          <cell r="AG6">
            <v>24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/>
          <cell r="Z7"/>
          <cell r="AA7"/>
          <cell r="AB7"/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1</v>
          </cell>
          <cell r="AF8">
            <v>0</v>
          </cell>
          <cell r="AG8">
            <v>1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2</v>
          </cell>
          <cell r="AD18">
            <v>0</v>
          </cell>
          <cell r="AE18">
            <v>2</v>
          </cell>
          <cell r="AF18">
            <v>0</v>
          </cell>
          <cell r="AG18">
            <v>2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>
            <v>2</v>
          </cell>
          <cell r="AD21">
            <v>0</v>
          </cell>
          <cell r="AE21">
            <v>2</v>
          </cell>
          <cell r="AF21">
            <v>0</v>
          </cell>
          <cell r="AG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1</v>
          </cell>
          <cell r="Z24"/>
          <cell r="AA24"/>
          <cell r="AB24"/>
          <cell r="AC24">
            <v>0</v>
          </cell>
          <cell r="AD24">
            <v>0</v>
          </cell>
          <cell r="AE24">
            <v>17</v>
          </cell>
          <cell r="AF24">
            <v>4</v>
          </cell>
          <cell r="AG24">
            <v>21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8</v>
          </cell>
          <cell r="W26">
            <v>0</v>
          </cell>
          <cell r="X26">
            <v>0</v>
          </cell>
          <cell r="Y26">
            <v>1</v>
          </cell>
          <cell r="Z26"/>
          <cell r="AA26"/>
          <cell r="AB26"/>
          <cell r="AC26"/>
          <cell r="AD26">
            <v>0</v>
          </cell>
          <cell r="AE26">
            <v>17</v>
          </cell>
          <cell r="AF26">
            <v>4</v>
          </cell>
          <cell r="AG26">
            <v>21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4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6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4</v>
          </cell>
          <cell r="W5">
            <v>0</v>
          </cell>
          <cell r="X5">
            <v>0</v>
          </cell>
          <cell r="Y5">
            <v>1</v>
          </cell>
          <cell r="Z5">
            <v>0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15</v>
          </cell>
          <cell r="AF5">
            <v>0</v>
          </cell>
          <cell r="AG5">
            <v>15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</v>
          </cell>
          <cell r="W6">
            <v>0</v>
          </cell>
          <cell r="X6">
            <v>0</v>
          </cell>
          <cell r="Y6">
            <v>1</v>
          </cell>
          <cell r="Z6">
            <v>0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14</v>
          </cell>
          <cell r="AF6">
            <v>0</v>
          </cell>
          <cell r="AG6">
            <v>14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2</v>
          </cell>
          <cell r="AF7">
            <v>0</v>
          </cell>
          <cell r="AG7">
            <v>2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>
            <v>1</v>
          </cell>
          <cell r="Z10"/>
          <cell r="AA10">
            <v>1</v>
          </cell>
          <cell r="AB10"/>
          <cell r="AC10">
            <v>0</v>
          </cell>
          <cell r="AD10">
            <v>0</v>
          </cell>
          <cell r="AE10">
            <v>2</v>
          </cell>
          <cell r="AF10">
            <v>0</v>
          </cell>
          <cell r="AG10">
            <v>2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1</v>
          </cell>
          <cell r="AF21">
            <v>0</v>
          </cell>
          <cell r="AG21">
            <v>1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0</v>
          </cell>
          <cell r="O24">
            <v>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</v>
          </cell>
          <cell r="W24">
            <v>0</v>
          </cell>
          <cell r="X24">
            <v>0</v>
          </cell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10</v>
          </cell>
          <cell r="AF24">
            <v>0</v>
          </cell>
          <cell r="AG24">
            <v>10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>
            <v>1</v>
          </cell>
          <cell r="L26">
            <v>1</v>
          </cell>
          <cell r="M26"/>
          <cell r="N26"/>
          <cell r="O26">
            <v>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3</v>
          </cell>
          <cell r="W26">
            <v>0</v>
          </cell>
          <cell r="X26">
            <v>0</v>
          </cell>
          <cell r="Y26"/>
          <cell r="Z26"/>
          <cell r="AA26"/>
          <cell r="AB26"/>
          <cell r="AC26"/>
          <cell r="AD26">
            <v>0</v>
          </cell>
          <cell r="AE26">
            <v>10</v>
          </cell>
          <cell r="AF26"/>
          <cell r="AG26">
            <v>10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1</v>
          </cell>
        </row>
      </sheetData>
      <sheetData sheetId="5">
        <row r="5"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5</v>
          </cell>
          <cell r="W5">
            <v>0</v>
          </cell>
          <cell r="X5">
            <v>0</v>
          </cell>
          <cell r="Y5">
            <v>1</v>
          </cell>
          <cell r="Z5">
            <v>0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10</v>
          </cell>
          <cell r="AF5">
            <v>0</v>
          </cell>
          <cell r="AG5">
            <v>10</v>
          </cell>
        </row>
        <row r="6">
          <cell r="F6">
            <v>1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</v>
          </cell>
          <cell r="W6">
            <v>0</v>
          </cell>
          <cell r="X6">
            <v>0</v>
          </cell>
          <cell r="Y6">
            <v>1</v>
          </cell>
          <cell r="Z6">
            <v>0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10</v>
          </cell>
          <cell r="AF6">
            <v>0</v>
          </cell>
          <cell r="AG6">
            <v>10</v>
          </cell>
        </row>
        <row r="7"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>
            <v>1</v>
          </cell>
          <cell r="Z10"/>
          <cell r="AA10">
            <v>1</v>
          </cell>
          <cell r="AB10"/>
          <cell r="AC10">
            <v>0</v>
          </cell>
          <cell r="AD10">
            <v>0</v>
          </cell>
          <cell r="AE10">
            <v>3</v>
          </cell>
          <cell r="AF10">
            <v>0</v>
          </cell>
          <cell r="AG10">
            <v>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7</v>
          </cell>
          <cell r="AF24">
            <v>0</v>
          </cell>
          <cell r="AG24">
            <v>7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>
            <v>1</v>
          </cell>
          <cell r="H26"/>
          <cell r="I26"/>
          <cell r="J26"/>
          <cell r="K26"/>
          <cell r="L26"/>
          <cell r="M26"/>
          <cell r="N26"/>
          <cell r="O26">
            <v>1</v>
          </cell>
          <cell r="P26"/>
          <cell r="Q26"/>
          <cell r="R26"/>
          <cell r="S26"/>
          <cell r="T26"/>
          <cell r="U26"/>
          <cell r="V26">
            <v>5</v>
          </cell>
          <cell r="W26"/>
          <cell r="X26"/>
          <cell r="Y26"/>
          <cell r="Z26"/>
          <cell r="AA26"/>
          <cell r="AB26"/>
          <cell r="AC26"/>
          <cell r="AD26"/>
          <cell r="AE26">
            <v>7</v>
          </cell>
          <cell r="AF26"/>
          <cell r="AG26">
            <v>7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6">
        <row r="5"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3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1</v>
          </cell>
          <cell r="AC5">
            <v>0</v>
          </cell>
          <cell r="AD5">
            <v>0</v>
          </cell>
          <cell r="AE5">
            <v>5</v>
          </cell>
          <cell r="AF5">
            <v>0</v>
          </cell>
          <cell r="AG5">
            <v>5</v>
          </cell>
        </row>
        <row r="6"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3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1</v>
          </cell>
          <cell r="AC6">
            <v>0</v>
          </cell>
          <cell r="AD6">
            <v>0</v>
          </cell>
          <cell r="AE6">
            <v>5</v>
          </cell>
          <cell r="AF6">
            <v>0</v>
          </cell>
          <cell r="AG6">
            <v>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1</v>
          </cell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1</v>
          </cell>
          <cell r="AC10">
            <v>0</v>
          </cell>
          <cell r="AD10">
            <v>0</v>
          </cell>
          <cell r="AE10">
            <v>1</v>
          </cell>
          <cell r="AF10">
            <v>0</v>
          </cell>
          <cell r="AG10">
            <v>1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1</v>
          </cell>
          <cell r="AF23">
            <v>0</v>
          </cell>
          <cell r="AG23">
            <v>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3</v>
          </cell>
          <cell r="AF24">
            <v>0</v>
          </cell>
          <cell r="AG24">
            <v>3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>
            <v>3</v>
          </cell>
          <cell r="W26"/>
          <cell r="X26"/>
          <cell r="Y26"/>
          <cell r="Z26"/>
          <cell r="AA26"/>
          <cell r="AB26"/>
          <cell r="AC26"/>
          <cell r="AD26"/>
          <cell r="AE26">
            <v>3</v>
          </cell>
          <cell r="AF26"/>
          <cell r="AG26">
            <v>3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7">
        <row r="5"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5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2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4</v>
          </cell>
          <cell r="AD5">
            <v>1</v>
          </cell>
          <cell r="AE5">
            <v>19</v>
          </cell>
          <cell r="AF5">
            <v>0</v>
          </cell>
          <cell r="AG5">
            <v>19</v>
          </cell>
        </row>
        <row r="6">
          <cell r="F6">
            <v>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</v>
          </cell>
          <cell r="M6">
            <v>0</v>
          </cell>
          <cell r="N6">
            <v>0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2</v>
          </cell>
          <cell r="AC6">
            <v>4</v>
          </cell>
          <cell r="AD6">
            <v>1</v>
          </cell>
          <cell r="AE6">
            <v>19</v>
          </cell>
          <cell r="AF6">
            <v>0</v>
          </cell>
          <cell r="AG6">
            <v>19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2</v>
          </cell>
          <cell r="AC7">
            <v>0</v>
          </cell>
          <cell r="AD7">
            <v>1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>
            <v>1</v>
          </cell>
          <cell r="AE9">
            <v>1</v>
          </cell>
          <cell r="AF9">
            <v>0</v>
          </cell>
          <cell r="AG9">
            <v>1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2</v>
          </cell>
          <cell r="AC10">
            <v>0</v>
          </cell>
          <cell r="AD10">
            <v>0</v>
          </cell>
          <cell r="AE10">
            <v>2</v>
          </cell>
          <cell r="AF10">
            <v>0</v>
          </cell>
          <cell r="AG10">
            <v>2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4</v>
          </cell>
          <cell r="AD18">
            <v>0</v>
          </cell>
          <cell r="AE18">
            <v>5</v>
          </cell>
          <cell r="AF18">
            <v>0</v>
          </cell>
          <cell r="AG18">
            <v>5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3</v>
          </cell>
          <cell r="AD20">
            <v>0</v>
          </cell>
          <cell r="AE20">
            <v>3</v>
          </cell>
          <cell r="AF20">
            <v>0</v>
          </cell>
          <cell r="AG20">
            <v>3</v>
          </cell>
        </row>
        <row r="21"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>
            <v>1</v>
          </cell>
          <cell r="AD21">
            <v>0</v>
          </cell>
          <cell r="AE21">
            <v>2</v>
          </cell>
          <cell r="AF21">
            <v>0</v>
          </cell>
          <cell r="AG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1</v>
          </cell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1</v>
          </cell>
          <cell r="AF23">
            <v>0</v>
          </cell>
          <cell r="AG23">
            <v>1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</v>
          </cell>
          <cell r="M24">
            <v>0</v>
          </cell>
          <cell r="N24">
            <v>0</v>
          </cell>
          <cell r="O24">
            <v>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10</v>
          </cell>
          <cell r="AF24">
            <v>0</v>
          </cell>
          <cell r="AG24">
            <v>10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/>
          <cell r="K26"/>
          <cell r="L26">
            <v>2</v>
          </cell>
          <cell r="M26"/>
          <cell r="N26"/>
          <cell r="O26">
            <v>5</v>
          </cell>
          <cell r="P26"/>
          <cell r="Q26"/>
          <cell r="R26"/>
          <cell r="S26"/>
          <cell r="T26"/>
          <cell r="U26"/>
          <cell r="V26">
            <v>2</v>
          </cell>
          <cell r="W26"/>
          <cell r="X26"/>
          <cell r="Y26"/>
          <cell r="Z26"/>
          <cell r="AA26"/>
          <cell r="AB26"/>
          <cell r="AC26"/>
          <cell r="AD26"/>
          <cell r="AE26">
            <v>10</v>
          </cell>
          <cell r="AF26"/>
          <cell r="AG26">
            <v>10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8">
        <row r="5"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0</v>
          </cell>
          <cell r="AD5">
            <v>0</v>
          </cell>
          <cell r="AE5">
            <v>7</v>
          </cell>
          <cell r="AF5">
            <v>0</v>
          </cell>
          <cell r="AG5">
            <v>7</v>
          </cell>
        </row>
        <row r="6">
          <cell r="F6">
            <v>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0</v>
          </cell>
          <cell r="AC6">
            <v>0</v>
          </cell>
          <cell r="AD6">
            <v>0</v>
          </cell>
          <cell r="AE6">
            <v>5</v>
          </cell>
          <cell r="AF6">
            <v>0</v>
          </cell>
          <cell r="AG6">
            <v>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4</v>
          </cell>
          <cell r="AF24">
            <v>0</v>
          </cell>
          <cell r="AG24">
            <v>4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/>
          <cell r="K26"/>
          <cell r="L26"/>
          <cell r="M26"/>
          <cell r="N26"/>
          <cell r="O26">
            <v>2</v>
          </cell>
          <cell r="P26"/>
          <cell r="Q26"/>
          <cell r="R26"/>
          <cell r="S26"/>
          <cell r="T26"/>
          <cell r="U26"/>
          <cell r="V26">
            <v>1</v>
          </cell>
          <cell r="W26"/>
          <cell r="X26"/>
          <cell r="Y26"/>
          <cell r="Z26"/>
          <cell r="AA26"/>
          <cell r="AB26"/>
          <cell r="AC26"/>
          <cell r="AD26"/>
          <cell r="AE26">
            <v>4</v>
          </cell>
          <cell r="AF26"/>
          <cell r="AG26">
            <v>4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2</v>
          </cell>
          <cell r="AC27">
            <v>0</v>
          </cell>
          <cell r="AD27">
            <v>0</v>
          </cell>
          <cell r="AE27">
            <v>2</v>
          </cell>
          <cell r="AF27">
            <v>0</v>
          </cell>
          <cell r="AG27">
            <v>2</v>
          </cell>
        </row>
      </sheetData>
      <sheetData sheetId="9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2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6</v>
          </cell>
          <cell r="AC5">
            <v>0</v>
          </cell>
          <cell r="AD5">
            <v>0</v>
          </cell>
          <cell r="AE5">
            <v>10</v>
          </cell>
          <cell r="AF5">
            <v>1</v>
          </cell>
          <cell r="AG5">
            <v>11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3</v>
          </cell>
          <cell r="AC6">
            <v>0</v>
          </cell>
          <cell r="AD6">
            <v>0</v>
          </cell>
          <cell r="AE6">
            <v>7</v>
          </cell>
          <cell r="AF6">
            <v>1</v>
          </cell>
          <cell r="AG6">
            <v>8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3</v>
          </cell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3</v>
          </cell>
          <cell r="AC10">
            <v>0</v>
          </cell>
          <cell r="AD10">
            <v>0</v>
          </cell>
          <cell r="AE10">
            <v>3</v>
          </cell>
          <cell r="AF10">
            <v>0</v>
          </cell>
          <cell r="AG10">
            <v>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4</v>
          </cell>
          <cell r="AF24">
            <v>1</v>
          </cell>
          <cell r="AG24">
            <v>5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>
            <v>1</v>
          </cell>
          <cell r="K26"/>
          <cell r="L26"/>
          <cell r="M26"/>
          <cell r="N26"/>
          <cell r="O26">
            <v>1</v>
          </cell>
          <cell r="P26"/>
          <cell r="Q26"/>
          <cell r="R26"/>
          <cell r="S26"/>
          <cell r="T26"/>
          <cell r="U26"/>
          <cell r="V26">
            <v>2</v>
          </cell>
          <cell r="W26"/>
          <cell r="X26"/>
          <cell r="Y26"/>
          <cell r="Z26"/>
          <cell r="AA26"/>
          <cell r="AB26"/>
          <cell r="AC26"/>
          <cell r="AD26"/>
          <cell r="AE26">
            <v>4</v>
          </cell>
          <cell r="AF26">
            <v>1</v>
          </cell>
          <cell r="AG26">
            <v>5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3</v>
          </cell>
          <cell r="AC27">
            <v>0</v>
          </cell>
          <cell r="AD27">
            <v>0</v>
          </cell>
          <cell r="AE27">
            <v>3</v>
          </cell>
          <cell r="AF27">
            <v>0</v>
          </cell>
          <cell r="AG27">
            <v>3</v>
          </cell>
        </row>
      </sheetData>
      <sheetData sheetId="10">
        <row r="5"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11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1</v>
          </cell>
          <cell r="AD5">
            <v>0</v>
          </cell>
          <cell r="AE5">
            <v>19</v>
          </cell>
          <cell r="AF5">
            <v>2</v>
          </cell>
          <cell r="AG5">
            <v>21</v>
          </cell>
        </row>
        <row r="6">
          <cell r="F6">
            <v>1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11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0</v>
          </cell>
          <cell r="AC6">
            <v>1</v>
          </cell>
          <cell r="AD6">
            <v>0</v>
          </cell>
          <cell r="AE6">
            <v>17</v>
          </cell>
          <cell r="AF6">
            <v>2</v>
          </cell>
          <cell r="AG6">
            <v>19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1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1</v>
          </cell>
          <cell r="AD20">
            <v>0</v>
          </cell>
          <cell r="AE20">
            <v>1</v>
          </cell>
          <cell r="AF20">
            <v>0</v>
          </cell>
          <cell r="AG20">
            <v>1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1</v>
          </cell>
          <cell r="AF22">
            <v>1</v>
          </cell>
          <cell r="AG22">
            <v>2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10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14</v>
          </cell>
          <cell r="AF24">
            <v>1</v>
          </cell>
          <cell r="AG24">
            <v>15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>
            <v>1</v>
          </cell>
          <cell r="K26"/>
          <cell r="L26"/>
          <cell r="M26"/>
          <cell r="N26"/>
          <cell r="O26">
            <v>2</v>
          </cell>
          <cell r="P26"/>
          <cell r="Q26"/>
          <cell r="R26"/>
          <cell r="S26"/>
          <cell r="T26"/>
          <cell r="U26"/>
          <cell r="V26">
            <v>10</v>
          </cell>
          <cell r="W26"/>
          <cell r="X26"/>
          <cell r="Y26"/>
          <cell r="Z26"/>
          <cell r="AA26"/>
          <cell r="AB26"/>
          <cell r="AC26"/>
          <cell r="AD26"/>
          <cell r="AE26">
            <v>14</v>
          </cell>
          <cell r="AF26">
            <v>1</v>
          </cell>
          <cell r="AG26">
            <v>15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2</v>
          </cell>
          <cell r="AC27">
            <v>0</v>
          </cell>
          <cell r="AD27">
            <v>0</v>
          </cell>
          <cell r="AE27">
            <v>2</v>
          </cell>
          <cell r="AF27">
            <v>0</v>
          </cell>
          <cell r="AG27">
            <v>2</v>
          </cell>
        </row>
      </sheetData>
      <sheetData sheetId="11">
        <row r="5">
          <cell r="F5">
            <v>0</v>
          </cell>
          <cell r="G5">
            <v>1</v>
          </cell>
          <cell r="H5">
            <v>0</v>
          </cell>
          <cell r="I5">
            <v>1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</v>
          </cell>
          <cell r="AB5">
            <v>0</v>
          </cell>
          <cell r="AC5">
            <v>1</v>
          </cell>
          <cell r="AD5">
            <v>0</v>
          </cell>
          <cell r="AE5">
            <v>20</v>
          </cell>
          <cell r="AF5"/>
          <cell r="AG5">
            <v>20</v>
          </cell>
        </row>
        <row r="6"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</v>
          </cell>
          <cell r="AB6">
            <v>0</v>
          </cell>
          <cell r="AC6">
            <v>1</v>
          </cell>
          <cell r="AD6">
            <v>0</v>
          </cell>
          <cell r="AE6">
            <v>18</v>
          </cell>
          <cell r="AF6"/>
          <cell r="AG6">
            <v>18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1</v>
          </cell>
          <cell r="W8"/>
          <cell r="X8"/>
          <cell r="Y8"/>
          <cell r="Z8"/>
          <cell r="AA8"/>
          <cell r="AB8"/>
          <cell r="AC8"/>
          <cell r="AD8"/>
          <cell r="AE8">
            <v>1</v>
          </cell>
          <cell r="AF8">
            <v>0</v>
          </cell>
          <cell r="AG8">
            <v>1</v>
          </cell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1</v>
          </cell>
          <cell r="AF11">
            <v>0</v>
          </cell>
          <cell r="AG11">
            <v>1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>
            <v>1</v>
          </cell>
          <cell r="AB13"/>
          <cell r="AC13">
            <v>0</v>
          </cell>
          <cell r="AD13">
            <v>0</v>
          </cell>
          <cell r="AE13">
            <v>1</v>
          </cell>
          <cell r="AF13">
            <v>0</v>
          </cell>
          <cell r="AG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0</v>
          </cell>
          <cell r="AF19">
            <v>0</v>
          </cell>
          <cell r="AG19">
            <v>0</v>
          </cell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1</v>
          </cell>
          <cell r="AD24">
            <v>0</v>
          </cell>
          <cell r="AE24">
            <v>16</v>
          </cell>
          <cell r="AF24">
            <v>0</v>
          </cell>
          <cell r="AG24">
            <v>16</v>
          </cell>
        </row>
        <row r="25">
          <cell r="F25">
            <v>0</v>
          </cell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1</v>
          </cell>
          <cell r="AD25"/>
          <cell r="AE25">
            <v>1</v>
          </cell>
          <cell r="AF25">
            <v>0</v>
          </cell>
          <cell r="AG25">
            <v>1</v>
          </cell>
        </row>
        <row r="26">
          <cell r="F26"/>
          <cell r="G26">
            <v>1</v>
          </cell>
          <cell r="H26"/>
          <cell r="I26"/>
          <cell r="J26"/>
          <cell r="K26"/>
          <cell r="L26"/>
          <cell r="M26"/>
          <cell r="N26"/>
          <cell r="O26">
            <v>4</v>
          </cell>
          <cell r="P26"/>
          <cell r="Q26"/>
          <cell r="R26"/>
          <cell r="S26"/>
          <cell r="T26"/>
          <cell r="U26"/>
          <cell r="V26">
            <v>9</v>
          </cell>
          <cell r="W26"/>
          <cell r="X26"/>
          <cell r="Y26"/>
          <cell r="Z26"/>
          <cell r="AA26">
            <v>1</v>
          </cell>
          <cell r="AB26"/>
          <cell r="AC26"/>
          <cell r="AD26"/>
          <cell r="AE26">
            <v>15</v>
          </cell>
          <cell r="AF26"/>
          <cell r="AG26">
            <v>15</v>
          </cell>
        </row>
        <row r="27">
          <cell r="F27"/>
          <cell r="G27">
            <v>0</v>
          </cell>
          <cell r="H27">
            <v>0</v>
          </cell>
          <cell r="I27">
            <v>1</v>
          </cell>
          <cell r="J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/>
          <cell r="W27">
            <v>0</v>
          </cell>
          <cell r="X27">
            <v>0</v>
          </cell>
          <cell r="Y27"/>
          <cell r="Z27"/>
          <cell r="AA27">
            <v>1</v>
          </cell>
          <cell r="AB27"/>
          <cell r="AC27">
            <v>0</v>
          </cell>
          <cell r="AD27">
            <v>0</v>
          </cell>
          <cell r="AE27">
            <v>2</v>
          </cell>
          <cell r="AF27"/>
          <cell r="AG27">
            <v>2</v>
          </cell>
        </row>
      </sheetData>
      <sheetData sheetId="12"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</row>
        <row r="6"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</row>
        <row r="7"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</row>
        <row r="11"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</row>
        <row r="12"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</row>
        <row r="15"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</row>
        <row r="16"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</row>
        <row r="17"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12"/>
      <sheetName val="start"/>
      <sheetName val="表11_R06"/>
      <sheetName val="表11_R05"/>
      <sheetName val="表11_R04"/>
      <sheetName val="表11_R03"/>
      <sheetName val="表11_R02"/>
      <sheetName val="表11_R01"/>
      <sheetName val="表11_H30"/>
      <sheetName val="表11_H29"/>
      <sheetName val="表11_H28"/>
      <sheetName val="表11_H27"/>
      <sheetName val="end"/>
      <sheetName val="表11_H26"/>
    </sheetNames>
    <sheetDataSet>
      <sheetData sheetId="0"/>
      <sheetData sheetId="1">
        <row r="4"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6"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</sheetData>
      <sheetData sheetId="2">
        <row r="4">
          <cell r="E4">
            <v>3</v>
          </cell>
          <cell r="F4">
            <v>2</v>
          </cell>
          <cell r="G4">
            <v>2</v>
          </cell>
          <cell r="H4">
            <v>3</v>
          </cell>
          <cell r="I4">
            <v>0</v>
          </cell>
          <cell r="J4">
            <v>1</v>
          </cell>
          <cell r="K4">
            <v>0</v>
          </cell>
          <cell r="L4">
            <v>2</v>
          </cell>
          <cell r="M4">
            <v>2</v>
          </cell>
          <cell r="N4">
            <v>1</v>
          </cell>
          <cell r="O4">
            <v>2</v>
          </cell>
          <cell r="P4">
            <v>2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2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>
            <v>1</v>
          </cell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>
            <v>1</v>
          </cell>
          <cell r="K16"/>
          <cell r="L16"/>
          <cell r="M16">
            <v>1</v>
          </cell>
          <cell r="N16"/>
          <cell r="O16">
            <v>1</v>
          </cell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3</v>
          </cell>
          <cell r="F23">
            <v>2</v>
          </cell>
          <cell r="G23">
            <v>2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3</v>
          </cell>
          <cell r="F24">
            <v>2</v>
          </cell>
          <cell r="G24">
            <v>2</v>
          </cell>
          <cell r="H24">
            <v>3</v>
          </cell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1</v>
          </cell>
          <cell r="O26">
            <v>1</v>
          </cell>
          <cell r="P26">
            <v>0</v>
          </cell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>
            <v>1</v>
          </cell>
          <cell r="N29">
            <v>1</v>
          </cell>
          <cell r="O29">
            <v>1</v>
          </cell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1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3">
        <row r="4">
          <cell r="E4">
            <v>3</v>
          </cell>
          <cell r="F4">
            <v>2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2</v>
          </cell>
          <cell r="L4">
            <v>0</v>
          </cell>
          <cell r="M4">
            <v>1</v>
          </cell>
          <cell r="N4">
            <v>4</v>
          </cell>
          <cell r="O4">
            <v>2</v>
          </cell>
          <cell r="P4">
            <v>3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0</v>
          </cell>
          <cell r="M6">
            <v>0</v>
          </cell>
          <cell r="N6">
            <v>2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1</v>
          </cell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>
            <v>1</v>
          </cell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>
            <v>1</v>
          </cell>
          <cell r="L16"/>
          <cell r="M16"/>
          <cell r="N16">
            <v>1</v>
          </cell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2</v>
          </cell>
          <cell r="F23">
            <v>2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1</v>
          </cell>
          <cell r="O23">
            <v>0</v>
          </cell>
          <cell r="P23">
            <v>2</v>
          </cell>
        </row>
        <row r="24">
          <cell r="E24">
            <v>2</v>
          </cell>
          <cell r="F24">
            <v>2</v>
          </cell>
          <cell r="G24">
            <v>1</v>
          </cell>
          <cell r="H24">
            <v>1</v>
          </cell>
          <cell r="I24">
            <v>1</v>
          </cell>
          <cell r="J24"/>
          <cell r="K24"/>
          <cell r="L24"/>
          <cell r="M24">
            <v>1</v>
          </cell>
          <cell r="N24">
            <v>1</v>
          </cell>
          <cell r="O24"/>
          <cell r="P24">
            <v>2</v>
          </cell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>
            <v>1</v>
          </cell>
          <cell r="F29"/>
          <cell r="G29"/>
          <cell r="H29"/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>
            <v>1</v>
          </cell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>
            <v>1</v>
          </cell>
          <cell r="L35"/>
          <cell r="M35"/>
          <cell r="N35"/>
          <cell r="O35">
            <v>1</v>
          </cell>
          <cell r="P35"/>
        </row>
      </sheetData>
      <sheetData sheetId="4">
        <row r="4">
          <cell r="E4">
            <v>2</v>
          </cell>
          <cell r="F4">
            <v>0</v>
          </cell>
          <cell r="G4">
            <v>1</v>
          </cell>
          <cell r="H4">
            <v>0</v>
          </cell>
          <cell r="I4">
            <v>2</v>
          </cell>
          <cell r="J4">
            <v>1</v>
          </cell>
          <cell r="K4">
            <v>0</v>
          </cell>
          <cell r="L4">
            <v>1</v>
          </cell>
          <cell r="M4">
            <v>2</v>
          </cell>
          <cell r="N4">
            <v>1</v>
          </cell>
          <cell r="O4">
            <v>1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>
            <v>1</v>
          </cell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>
            <v>1</v>
          </cell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2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>
            <v>1</v>
          </cell>
          <cell r="H29"/>
          <cell r="I29"/>
          <cell r="J29">
            <v>1</v>
          </cell>
          <cell r="K29"/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>
            <v>1</v>
          </cell>
          <cell r="J35"/>
          <cell r="K35"/>
          <cell r="L35"/>
          <cell r="M35"/>
          <cell r="N35"/>
          <cell r="O35"/>
          <cell r="P35"/>
        </row>
      </sheetData>
      <sheetData sheetId="5">
        <row r="4">
          <cell r="E4">
            <v>2</v>
          </cell>
          <cell r="F4">
            <v>0</v>
          </cell>
          <cell r="G4">
            <v>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1</v>
          </cell>
          <cell r="P4">
            <v>1</v>
          </cell>
        </row>
        <row r="6"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</v>
          </cell>
          <cell r="M6">
            <v>0</v>
          </cell>
          <cell r="N6">
            <v>0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1</v>
          </cell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>
            <v>1</v>
          </cell>
          <cell r="F16"/>
          <cell r="G16"/>
          <cell r="H16"/>
          <cell r="I16"/>
          <cell r="J16"/>
          <cell r="K16"/>
          <cell r="L16">
            <v>1</v>
          </cell>
          <cell r="M16"/>
          <cell r="N16"/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/>
          <cell r="F24"/>
          <cell r="G24">
            <v>1</v>
          </cell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</v>
          </cell>
          <cell r="O26">
            <v>0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>
            <v>1</v>
          </cell>
          <cell r="F29"/>
          <cell r="G29"/>
          <cell r="H29"/>
          <cell r="I29"/>
          <cell r="J29"/>
          <cell r="K29"/>
          <cell r="L29"/>
          <cell r="M29"/>
          <cell r="N29">
            <v>1</v>
          </cell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6">
        <row r="4">
          <cell r="E4">
            <v>1</v>
          </cell>
          <cell r="F4">
            <v>2</v>
          </cell>
          <cell r="G4">
            <v>0</v>
          </cell>
          <cell r="H4">
            <v>1</v>
          </cell>
          <cell r="I4">
            <v>1</v>
          </cell>
          <cell r="J4">
            <v>2</v>
          </cell>
          <cell r="K4">
            <v>1</v>
          </cell>
          <cell r="L4">
            <v>1</v>
          </cell>
          <cell r="M4">
            <v>3</v>
          </cell>
          <cell r="N4">
            <v>6</v>
          </cell>
          <cell r="O4">
            <v>1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3</v>
          </cell>
          <cell r="N6">
            <v>3</v>
          </cell>
          <cell r="O6">
            <v>1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>
            <v>1</v>
          </cell>
          <cell r="L7"/>
          <cell r="M7">
            <v>1</v>
          </cell>
          <cell r="N7">
            <v>1</v>
          </cell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>
            <v>1</v>
          </cell>
          <cell r="K13"/>
          <cell r="L13"/>
          <cell r="M13"/>
          <cell r="N13">
            <v>1</v>
          </cell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>
            <v>1</v>
          </cell>
          <cell r="M16">
            <v>2</v>
          </cell>
          <cell r="N16">
            <v>1</v>
          </cell>
          <cell r="O16">
            <v>1</v>
          </cell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1</v>
          </cell>
          <cell r="F24">
            <v>1</v>
          </cell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/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>
            <v>1</v>
          </cell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</v>
          </cell>
          <cell r="O33">
            <v>0</v>
          </cell>
          <cell r="P33">
            <v>0</v>
          </cell>
        </row>
        <row r="34">
          <cell r="E34"/>
          <cell r="F34">
            <v>1</v>
          </cell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7">
        <row r="4">
          <cell r="E4">
            <v>0</v>
          </cell>
          <cell r="F4">
            <v>1</v>
          </cell>
          <cell r="G4">
            <v>0</v>
          </cell>
          <cell r="H4">
            <v>1</v>
          </cell>
          <cell r="I4">
            <v>0</v>
          </cell>
          <cell r="J4">
            <v>2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>
            <v>1</v>
          </cell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/>
          <cell r="F24">
            <v>1</v>
          </cell>
          <cell r="G24"/>
          <cell r="H24">
            <v>1</v>
          </cell>
          <cell r="I24"/>
          <cell r="J24">
            <v>1</v>
          </cell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>
            <v>1</v>
          </cell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8">
        <row r="4">
          <cell r="E4">
            <v>0</v>
          </cell>
          <cell r="F4">
            <v>1</v>
          </cell>
          <cell r="G4">
            <v>0</v>
          </cell>
          <cell r="H4">
            <v>2</v>
          </cell>
          <cell r="I4">
            <v>1</v>
          </cell>
          <cell r="J4">
            <v>1</v>
          </cell>
          <cell r="K4">
            <v>0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</v>
          </cell>
          <cell r="M6">
            <v>1</v>
          </cell>
          <cell r="N6">
            <v>1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>
            <v>1</v>
          </cell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>
            <v>1</v>
          </cell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E24"/>
          <cell r="F24">
            <v>1</v>
          </cell>
          <cell r="G24"/>
          <cell r="H24">
            <v>2</v>
          </cell>
          <cell r="I24">
            <v>1</v>
          </cell>
          <cell r="J24"/>
          <cell r="K24"/>
          <cell r="L24"/>
          <cell r="M24"/>
          <cell r="N24"/>
          <cell r="O24"/>
          <cell r="P24">
            <v>1</v>
          </cell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1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9">
        <row r="4">
          <cell r="E4">
            <v>1</v>
          </cell>
          <cell r="F4">
            <v>1</v>
          </cell>
          <cell r="G4">
            <v>1</v>
          </cell>
          <cell r="H4">
            <v>2</v>
          </cell>
          <cell r="I4">
            <v>0</v>
          </cell>
          <cell r="J4">
            <v>1</v>
          </cell>
          <cell r="K4">
            <v>2</v>
          </cell>
          <cell r="L4">
            <v>2</v>
          </cell>
          <cell r="M4">
            <v>2</v>
          </cell>
          <cell r="N4">
            <v>0</v>
          </cell>
          <cell r="O4">
            <v>1</v>
          </cell>
          <cell r="P4">
            <v>2</v>
          </cell>
        </row>
        <row r="6"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2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2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>
            <v>1</v>
          </cell>
          <cell r="N11"/>
          <cell r="O11"/>
          <cell r="P11"/>
        </row>
        <row r="12">
          <cell r="E12"/>
          <cell r="F12"/>
          <cell r="G12">
            <v>1</v>
          </cell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>
            <v>1</v>
          </cell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>
            <v>2</v>
          </cell>
          <cell r="L16">
            <v>1</v>
          </cell>
          <cell r="M16">
            <v>1</v>
          </cell>
          <cell r="N16"/>
          <cell r="O16"/>
          <cell r="P16">
            <v>2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0</v>
          </cell>
        </row>
        <row r="24">
          <cell r="E24">
            <v>1</v>
          </cell>
          <cell r="F24">
            <v>1</v>
          </cell>
          <cell r="G24"/>
          <cell r="H24"/>
          <cell r="I24"/>
          <cell r="J24">
            <v>1</v>
          </cell>
          <cell r="K24"/>
          <cell r="L24"/>
          <cell r="M24"/>
          <cell r="N24"/>
          <cell r="O24">
            <v>1</v>
          </cell>
          <cell r="P24"/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>
            <v>1</v>
          </cell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10">
        <row r="4">
          <cell r="E4">
            <v>2</v>
          </cell>
          <cell r="F4">
            <v>2</v>
          </cell>
          <cell r="G4">
            <v>4</v>
          </cell>
          <cell r="H4">
            <v>2</v>
          </cell>
          <cell r="I4">
            <v>3</v>
          </cell>
          <cell r="J4">
            <v>0</v>
          </cell>
          <cell r="K4">
            <v>3</v>
          </cell>
          <cell r="L4">
            <v>3</v>
          </cell>
          <cell r="M4">
            <v>1</v>
          </cell>
          <cell r="N4">
            <v>1</v>
          </cell>
          <cell r="O4">
            <v>2</v>
          </cell>
          <cell r="P4">
            <v>1</v>
          </cell>
        </row>
        <row r="6">
          <cell r="E6">
            <v>1</v>
          </cell>
          <cell r="F6">
            <v>0</v>
          </cell>
          <cell r="G6">
            <v>0</v>
          </cell>
          <cell r="H6">
            <v>1</v>
          </cell>
          <cell r="I6">
            <v>2</v>
          </cell>
          <cell r="J6">
            <v>0</v>
          </cell>
          <cell r="K6">
            <v>2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>
            <v>1</v>
          </cell>
          <cell r="F16"/>
          <cell r="G16"/>
          <cell r="H16">
            <v>1</v>
          </cell>
          <cell r="I16">
            <v>2</v>
          </cell>
          <cell r="J16"/>
          <cell r="K16">
            <v>2</v>
          </cell>
          <cell r="L16"/>
          <cell r="M16">
            <v>1</v>
          </cell>
          <cell r="N16"/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2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1</v>
          </cell>
          <cell r="M23">
            <v>0</v>
          </cell>
          <cell r="N23">
            <v>1</v>
          </cell>
          <cell r="O23">
            <v>1</v>
          </cell>
          <cell r="P23">
            <v>0</v>
          </cell>
        </row>
        <row r="24">
          <cell r="E24">
            <v>1</v>
          </cell>
          <cell r="F24">
            <v>2</v>
          </cell>
          <cell r="G24">
            <v>2</v>
          </cell>
          <cell r="H24"/>
          <cell r="I24"/>
          <cell r="J24"/>
          <cell r="K24">
            <v>1</v>
          </cell>
          <cell r="L24">
            <v>1</v>
          </cell>
          <cell r="M24"/>
          <cell r="N24">
            <v>1</v>
          </cell>
          <cell r="O24">
            <v>1</v>
          </cell>
          <cell r="P24"/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/>
          <cell r="I27"/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1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/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>
            <v>2</v>
          </cell>
          <cell r="H35"/>
          <cell r="I35"/>
          <cell r="J35"/>
          <cell r="K35"/>
          <cell r="L35">
            <v>2</v>
          </cell>
          <cell r="M35"/>
          <cell r="N35"/>
          <cell r="O35"/>
          <cell r="P35"/>
        </row>
      </sheetData>
      <sheetData sheetId="11">
        <row r="4">
          <cell r="E4">
            <v>3</v>
          </cell>
          <cell r="F4">
            <v>4</v>
          </cell>
          <cell r="G4">
            <v>4</v>
          </cell>
          <cell r="H4">
            <v>0</v>
          </cell>
          <cell r="I4">
            <v>1</v>
          </cell>
          <cell r="J4">
            <v>2</v>
          </cell>
          <cell r="K4">
            <v>2</v>
          </cell>
          <cell r="L4">
            <v>3</v>
          </cell>
          <cell r="M4">
            <v>0</v>
          </cell>
          <cell r="N4">
            <v>1</v>
          </cell>
          <cell r="O4">
            <v>2</v>
          </cell>
          <cell r="P4">
            <v>3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</v>
          </cell>
          <cell r="K6">
            <v>1</v>
          </cell>
          <cell r="L6">
            <v>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>
            <v>1</v>
          </cell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>
            <v>1</v>
          </cell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>
            <v>1</v>
          </cell>
          <cell r="K16">
            <v>1</v>
          </cell>
          <cell r="L16">
            <v>1</v>
          </cell>
          <cell r="M16"/>
          <cell r="N16"/>
          <cell r="O16"/>
          <cell r="P16"/>
        </row>
        <row r="17">
          <cell r="E17"/>
          <cell r="F17"/>
          <cell r="G17"/>
          <cell r="H17">
            <v>0</v>
          </cell>
          <cell r="I17"/>
          <cell r="J17"/>
          <cell r="K17"/>
          <cell r="L17"/>
          <cell r="M17">
            <v>0</v>
          </cell>
          <cell r="N17"/>
          <cell r="O17"/>
          <cell r="P17"/>
        </row>
        <row r="18">
          <cell r="E18"/>
          <cell r="F18"/>
          <cell r="G18"/>
          <cell r="H18">
            <v>0</v>
          </cell>
          <cell r="I18"/>
          <cell r="J18"/>
          <cell r="K18"/>
          <cell r="L18"/>
          <cell r="M18">
            <v>0</v>
          </cell>
          <cell r="N18"/>
          <cell r="O18"/>
          <cell r="P18"/>
        </row>
        <row r="19">
          <cell r="E19"/>
          <cell r="F19"/>
          <cell r="G19"/>
          <cell r="H19">
            <v>0</v>
          </cell>
          <cell r="I19"/>
          <cell r="J19"/>
          <cell r="K19"/>
          <cell r="L19"/>
          <cell r="M19">
            <v>0</v>
          </cell>
          <cell r="N19"/>
          <cell r="O19"/>
          <cell r="P19"/>
        </row>
        <row r="20">
          <cell r="E20"/>
          <cell r="F20"/>
          <cell r="G20"/>
          <cell r="H20">
            <v>0</v>
          </cell>
          <cell r="I20"/>
          <cell r="J20"/>
          <cell r="K20"/>
          <cell r="L20"/>
          <cell r="M20">
            <v>0</v>
          </cell>
          <cell r="N20"/>
          <cell r="O20"/>
          <cell r="P20"/>
        </row>
        <row r="21">
          <cell r="E21"/>
          <cell r="F21"/>
          <cell r="G21"/>
          <cell r="H21">
            <v>0</v>
          </cell>
          <cell r="I21"/>
          <cell r="J21"/>
          <cell r="K21"/>
          <cell r="L21"/>
          <cell r="M21">
            <v>0</v>
          </cell>
          <cell r="N21"/>
          <cell r="O21"/>
          <cell r="P21"/>
        </row>
        <row r="22">
          <cell r="E22"/>
          <cell r="F22"/>
          <cell r="G22"/>
          <cell r="H22">
            <v>0</v>
          </cell>
          <cell r="I22"/>
          <cell r="J22"/>
          <cell r="K22"/>
          <cell r="L22"/>
          <cell r="M22">
            <v>0</v>
          </cell>
          <cell r="N22"/>
          <cell r="O22"/>
          <cell r="P22"/>
        </row>
        <row r="23">
          <cell r="E23">
            <v>3</v>
          </cell>
          <cell r="F23">
            <v>4</v>
          </cell>
          <cell r="G23">
            <v>4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3</v>
          </cell>
        </row>
        <row r="24">
          <cell r="E24">
            <v>3</v>
          </cell>
          <cell r="F24">
            <v>4</v>
          </cell>
          <cell r="G24">
            <v>4</v>
          </cell>
          <cell r="H24">
            <v>0</v>
          </cell>
          <cell r="I24">
            <v>1</v>
          </cell>
          <cell r="J24"/>
          <cell r="K24">
            <v>1</v>
          </cell>
          <cell r="L24"/>
          <cell r="M24">
            <v>0</v>
          </cell>
          <cell r="N24"/>
          <cell r="O24">
            <v>2</v>
          </cell>
          <cell r="P24">
            <v>3</v>
          </cell>
        </row>
        <row r="25">
          <cell r="E25"/>
          <cell r="F25"/>
          <cell r="G25"/>
          <cell r="H25">
            <v>0</v>
          </cell>
          <cell r="I25"/>
          <cell r="J25"/>
          <cell r="K25"/>
          <cell r="L25"/>
          <cell r="M25">
            <v>0</v>
          </cell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>
            <v>0</v>
          </cell>
          <cell r="I27"/>
          <cell r="J27"/>
          <cell r="K27"/>
          <cell r="L27"/>
          <cell r="M27">
            <v>0</v>
          </cell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>
            <v>0</v>
          </cell>
          <cell r="I31"/>
          <cell r="J31"/>
          <cell r="K31"/>
          <cell r="L31"/>
          <cell r="M31">
            <v>0</v>
          </cell>
          <cell r="N31"/>
          <cell r="O31"/>
          <cell r="P31"/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</row>
        <row r="33">
          <cell r="E33"/>
          <cell r="F33"/>
          <cell r="G33"/>
          <cell r="H33">
            <v>0</v>
          </cell>
          <cell r="I33"/>
          <cell r="J33"/>
          <cell r="K33"/>
          <cell r="L33"/>
          <cell r="M33">
            <v>0</v>
          </cell>
          <cell r="N33">
            <v>1</v>
          </cell>
          <cell r="O33"/>
          <cell r="P33"/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12">
        <row r="4"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6"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07C0-432D-4867-B54B-D82E18658884}">
  <sheetPr>
    <pageSetUpPr fitToPage="1"/>
  </sheetPr>
  <dimension ref="A1:AE31"/>
  <sheetViews>
    <sheetView showZeros="0" topLeftCell="A2" zoomScale="55" zoomScaleNormal="55" workbookViewId="0">
      <selection activeCell="A8" sqref="A8:A11"/>
    </sheetView>
  </sheetViews>
  <sheetFormatPr defaultColWidth="8.69921875" defaultRowHeight="10.65"/>
  <cols>
    <col min="1" max="1" width="10.8984375" style="16" customWidth="1"/>
    <col min="2" max="33" width="6.09765625" style="16" customWidth="1"/>
    <col min="34" max="16384" width="8.69921875" style="16"/>
  </cols>
  <sheetData>
    <row r="1" spans="1:31" s="1" customFormat="1" ht="12.55" thickBot="1">
      <c r="A1" s="1" t="s">
        <v>208</v>
      </c>
      <c r="Z1" s="1" t="s">
        <v>0</v>
      </c>
    </row>
    <row r="2" spans="1:31" s="6" customFormat="1" ht="24.75" customHeight="1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>
        <v>2</v>
      </c>
      <c r="AB2" s="4">
        <v>3</v>
      </c>
      <c r="AC2" s="4">
        <v>4</v>
      </c>
      <c r="AD2" s="5">
        <v>5</v>
      </c>
      <c r="AE2" s="676">
        <v>6</v>
      </c>
    </row>
    <row r="3" spans="1:31" s="1" customFormat="1" ht="11.9">
      <c r="A3" s="7" t="s">
        <v>27</v>
      </c>
      <c r="B3" s="8">
        <v>366</v>
      </c>
      <c r="C3" s="8">
        <v>1357</v>
      </c>
      <c r="D3" s="8">
        <v>454</v>
      </c>
      <c r="E3" s="8">
        <v>2348</v>
      </c>
      <c r="F3" s="8">
        <v>329</v>
      </c>
      <c r="G3" s="8">
        <v>276</v>
      </c>
      <c r="H3" s="8">
        <v>611</v>
      </c>
      <c r="I3" s="8">
        <v>490</v>
      </c>
      <c r="J3" s="8">
        <v>778</v>
      </c>
      <c r="K3" s="8">
        <v>228</v>
      </c>
      <c r="L3" s="8">
        <v>390</v>
      </c>
      <c r="M3" s="8">
        <v>593</v>
      </c>
      <c r="N3" s="8">
        <v>1249</v>
      </c>
      <c r="O3" s="8">
        <v>387</v>
      </c>
      <c r="P3" s="8">
        <v>519</v>
      </c>
      <c r="Q3" s="8">
        <v>713</v>
      </c>
      <c r="R3" s="8">
        <v>1166</v>
      </c>
      <c r="S3" s="8">
        <v>659</v>
      </c>
      <c r="T3" s="9">
        <v>620</v>
      </c>
      <c r="U3" s="9">
        <v>165</v>
      </c>
      <c r="V3" s="8">
        <v>747</v>
      </c>
      <c r="W3" s="8">
        <v>458</v>
      </c>
      <c r="X3" s="8">
        <v>398</v>
      </c>
      <c r="Y3" s="8">
        <v>144</v>
      </c>
      <c r="Z3" s="8">
        <v>86</v>
      </c>
      <c r="AA3" s="10">
        <v>332</v>
      </c>
      <c r="AB3" s="11">
        <v>110</v>
      </c>
      <c r="AC3" s="11">
        <v>185</v>
      </c>
      <c r="AD3" s="10">
        <v>530</v>
      </c>
      <c r="AE3" s="677">
        <v>486</v>
      </c>
    </row>
    <row r="4" spans="1:31" s="1" customFormat="1" ht="12.55" thickBot="1">
      <c r="A4" s="12" t="s">
        <v>28</v>
      </c>
      <c r="B4" s="13">
        <v>13</v>
      </c>
      <c r="C4" s="13">
        <v>18</v>
      </c>
      <c r="D4" s="13">
        <v>13</v>
      </c>
      <c r="E4" s="13">
        <v>23</v>
      </c>
      <c r="F4" s="13">
        <v>13</v>
      </c>
      <c r="G4" s="13">
        <v>23</v>
      </c>
      <c r="H4" s="13">
        <v>19</v>
      </c>
      <c r="I4" s="13">
        <v>14</v>
      </c>
      <c r="J4" s="13">
        <v>20</v>
      </c>
      <c r="K4" s="13">
        <v>12</v>
      </c>
      <c r="L4" s="13">
        <v>17</v>
      </c>
      <c r="M4" s="13">
        <v>16</v>
      </c>
      <c r="N4" s="13">
        <v>25</v>
      </c>
      <c r="O4" s="13">
        <v>26</v>
      </c>
      <c r="P4" s="13">
        <v>19</v>
      </c>
      <c r="Q4" s="13">
        <v>12</v>
      </c>
      <c r="R4" s="13">
        <v>18</v>
      </c>
      <c r="S4" s="13">
        <v>24</v>
      </c>
      <c r="T4" s="14">
        <v>24</v>
      </c>
      <c r="U4" s="14">
        <v>14</v>
      </c>
      <c r="V4" s="13">
        <v>25</v>
      </c>
      <c r="W4" s="13">
        <v>24</v>
      </c>
      <c r="X4" s="13">
        <v>15</v>
      </c>
      <c r="Y4" s="13">
        <v>10</v>
      </c>
      <c r="Z4" s="13">
        <v>5</v>
      </c>
      <c r="AA4" s="13">
        <v>19</v>
      </c>
      <c r="AB4" s="14">
        <v>7</v>
      </c>
      <c r="AC4" s="14">
        <v>11</v>
      </c>
      <c r="AD4" s="13">
        <v>21</v>
      </c>
      <c r="AE4" s="678">
        <v>20</v>
      </c>
    </row>
    <row r="5" spans="1:31">
      <c r="A5" s="15"/>
    </row>
    <row r="6" spans="1:31">
      <c r="A6" s="15"/>
    </row>
    <row r="7" spans="1:31">
      <c r="A7" s="679"/>
    </row>
    <row r="8" spans="1:31" ht="11.9">
      <c r="A8" s="917"/>
    </row>
    <row r="9" spans="1:31">
      <c r="A9" s="679"/>
    </row>
    <row r="10" spans="1:31">
      <c r="A10" s="679"/>
    </row>
    <row r="11" spans="1:31">
      <c r="A11" s="679"/>
    </row>
    <row r="12" spans="1:31">
      <c r="A12" s="15"/>
    </row>
    <row r="13" spans="1:31">
      <c r="A13" s="15"/>
    </row>
    <row r="14" spans="1:31">
      <c r="A14" s="15"/>
    </row>
    <row r="15" spans="1:31">
      <c r="A15" s="15"/>
    </row>
    <row r="16" spans="1:31">
      <c r="A16" s="15"/>
    </row>
    <row r="17" spans="1:1">
      <c r="A17" s="15"/>
    </row>
    <row r="18" spans="1:1">
      <c r="A18" s="15"/>
    </row>
    <row r="19" spans="1:1">
      <c r="A19" s="15"/>
    </row>
    <row r="20" spans="1:1">
      <c r="A20" s="15"/>
    </row>
    <row r="21" spans="1:1">
      <c r="A21" s="15"/>
    </row>
    <row r="22" spans="1:1">
      <c r="A22" s="15"/>
    </row>
    <row r="23" spans="1:1">
      <c r="A23" s="15"/>
    </row>
    <row r="24" spans="1:1">
      <c r="A24" s="15"/>
    </row>
    <row r="25" spans="1:1">
      <c r="A25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</sheetData>
  <phoneticPr fontId="3"/>
  <pageMargins left="0.78700000000000003" right="0.78700000000000003" top="0.98399999999999999" bottom="0.98399999999999999" header="0.51200000000000001" footer="0.51200000000000001"/>
  <pageSetup paperSize="9" scale="4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8461-E9EE-48FD-840C-5C22C44558F0}">
  <sheetPr>
    <pageSetUpPr fitToPage="1"/>
  </sheetPr>
  <dimension ref="C2:U36"/>
  <sheetViews>
    <sheetView showGridLines="0" showZeros="0" topLeftCell="A18" zoomScaleNormal="100" zoomScaleSheetLayoutView="100" workbookViewId="0">
      <selection activeCell="A8" sqref="A8:A11"/>
    </sheetView>
  </sheetViews>
  <sheetFormatPr defaultColWidth="8.69921875" defaultRowHeight="10.65"/>
  <cols>
    <col min="1" max="1" width="0.69921875" style="16" customWidth="1"/>
    <col min="2" max="2" width="1.19921875" style="16" customWidth="1"/>
    <col min="3" max="3" width="2.69921875" style="16" customWidth="1"/>
    <col min="4" max="4" width="3.5" style="16" customWidth="1"/>
    <col min="5" max="5" width="16.5" style="16" customWidth="1"/>
    <col min="6" max="15" width="3.09765625" style="16" customWidth="1"/>
    <col min="16" max="16" width="4.5" style="16" bestFit="1" customWidth="1"/>
    <col min="17" max="17" width="6.19921875" style="16" customWidth="1"/>
    <col min="18" max="18" width="8.69921875" style="16"/>
    <col min="19" max="19" width="4.5" style="16" bestFit="1" customWidth="1"/>
    <col min="20" max="20" width="6.19921875" style="16" customWidth="1"/>
    <col min="21" max="21" width="8.69921875" style="16"/>
    <col min="22" max="22" width="1.09765625" style="16" customWidth="1"/>
    <col min="23" max="23" width="1.5" style="16" customWidth="1"/>
    <col min="24" max="16384" width="8.69921875" style="16"/>
  </cols>
  <sheetData>
    <row r="2" spans="3:21" ht="15.05" customHeight="1" thickBot="1">
      <c r="C2" s="329" t="s">
        <v>212</v>
      </c>
    </row>
    <row r="3" spans="3:21" ht="15.05" customHeight="1">
      <c r="C3" s="692" t="s">
        <v>175</v>
      </c>
      <c r="D3" s="829"/>
      <c r="E3" s="846"/>
      <c r="F3" s="765" t="s">
        <v>176</v>
      </c>
      <c r="G3" s="765">
        <v>28</v>
      </c>
      <c r="H3" s="765">
        <v>29</v>
      </c>
      <c r="I3" s="765">
        <v>30</v>
      </c>
      <c r="J3" s="765" t="s">
        <v>69</v>
      </c>
      <c r="K3" s="848">
        <v>2</v>
      </c>
      <c r="L3" s="765">
        <v>3</v>
      </c>
      <c r="M3" s="765">
        <v>4</v>
      </c>
      <c r="N3" s="850">
        <v>5</v>
      </c>
      <c r="O3" s="852">
        <v>6</v>
      </c>
      <c r="P3" s="759" t="s">
        <v>103</v>
      </c>
      <c r="Q3" s="759"/>
      <c r="R3" s="759"/>
      <c r="S3" s="436"/>
      <c r="T3" s="437" t="s">
        <v>104</v>
      </c>
      <c r="U3" s="438"/>
    </row>
    <row r="4" spans="3:21" ht="30.7" thickBot="1">
      <c r="C4" s="831"/>
      <c r="D4" s="832"/>
      <c r="E4" s="847"/>
      <c r="F4" s="766"/>
      <c r="G4" s="766"/>
      <c r="H4" s="766"/>
      <c r="I4" s="766"/>
      <c r="J4" s="766"/>
      <c r="K4" s="849"/>
      <c r="L4" s="766"/>
      <c r="M4" s="766"/>
      <c r="N4" s="851"/>
      <c r="O4" s="853"/>
      <c r="P4" s="439" t="s">
        <v>60</v>
      </c>
      <c r="Q4" s="369" t="s">
        <v>177</v>
      </c>
      <c r="R4" s="440" t="s">
        <v>75</v>
      </c>
      <c r="S4" s="202" t="s">
        <v>60</v>
      </c>
      <c r="T4" s="369" t="s">
        <v>178</v>
      </c>
      <c r="U4" s="260" t="s">
        <v>75</v>
      </c>
    </row>
    <row r="5" spans="3:21" ht="15.05" customHeight="1">
      <c r="C5" s="742" t="s">
        <v>141</v>
      </c>
      <c r="D5" s="739"/>
      <c r="E5" s="696"/>
      <c r="F5" s="441">
        <f t="shared" ref="F5:O5" si="0">SUM(F6,F36)</f>
        <v>25</v>
      </c>
      <c r="G5" s="441">
        <f t="shared" si="0"/>
        <v>24</v>
      </c>
      <c r="H5" s="441">
        <f t="shared" si="0"/>
        <v>15</v>
      </c>
      <c r="I5" s="442">
        <f t="shared" si="0"/>
        <v>10</v>
      </c>
      <c r="J5" s="442">
        <f t="shared" si="0"/>
        <v>5</v>
      </c>
      <c r="K5" s="442">
        <f t="shared" si="0"/>
        <v>19</v>
      </c>
      <c r="L5" s="442">
        <f t="shared" si="0"/>
        <v>7</v>
      </c>
      <c r="M5" s="442">
        <f t="shared" si="0"/>
        <v>11</v>
      </c>
      <c r="N5" s="443">
        <f t="shared" si="0"/>
        <v>21</v>
      </c>
      <c r="O5" s="444">
        <f t="shared" si="0"/>
        <v>20</v>
      </c>
      <c r="P5" s="263">
        <f>SUM(F5:O5)</f>
        <v>157</v>
      </c>
      <c r="Q5" s="301">
        <f>P5/P5*100</f>
        <v>100</v>
      </c>
      <c r="R5" s="445" t="s">
        <v>99</v>
      </c>
      <c r="S5" s="446">
        <f>SUM(K5:O5)</f>
        <v>78</v>
      </c>
      <c r="T5" s="447">
        <f>S5/S5*100</f>
        <v>100</v>
      </c>
      <c r="U5" s="448" t="s">
        <v>99</v>
      </c>
    </row>
    <row r="6" spans="3:21" ht="15.05" customHeight="1" thickBot="1">
      <c r="C6" s="733" t="s">
        <v>136</v>
      </c>
      <c r="D6" s="734"/>
      <c r="E6" s="854"/>
      <c r="F6" s="449">
        <f t="shared" ref="F6:O6" si="1">SUM(F7,F24,F33,F27,F32)</f>
        <v>25</v>
      </c>
      <c r="G6" s="449">
        <f t="shared" si="1"/>
        <v>20</v>
      </c>
      <c r="H6" s="449">
        <f t="shared" si="1"/>
        <v>15</v>
      </c>
      <c r="I6" s="449">
        <f t="shared" si="1"/>
        <v>10</v>
      </c>
      <c r="J6" s="449">
        <f t="shared" si="1"/>
        <v>5</v>
      </c>
      <c r="K6" s="449">
        <f t="shared" si="1"/>
        <v>19</v>
      </c>
      <c r="L6" s="449">
        <f t="shared" si="1"/>
        <v>7</v>
      </c>
      <c r="M6" s="449">
        <f t="shared" si="1"/>
        <v>10</v>
      </c>
      <c r="N6" s="450">
        <f t="shared" si="1"/>
        <v>19</v>
      </c>
      <c r="O6" s="451">
        <f t="shared" si="1"/>
        <v>20</v>
      </c>
      <c r="P6" s="452">
        <f>SUM(F6:O6)</f>
        <v>150</v>
      </c>
      <c r="Q6" s="453">
        <f>P6/P5*100</f>
        <v>95.541401273885356</v>
      </c>
      <c r="R6" s="454">
        <f>P6/P6*100</f>
        <v>100</v>
      </c>
      <c r="S6" s="455">
        <f>SUM(K6:O6)</f>
        <v>75</v>
      </c>
      <c r="T6" s="453">
        <f>S6/S5*100</f>
        <v>96.15384615384616</v>
      </c>
      <c r="U6" s="274">
        <f>S6/S6*100</f>
        <v>100</v>
      </c>
    </row>
    <row r="7" spans="3:21" ht="15.05" customHeight="1" thickTop="1">
      <c r="C7" s="838" t="s">
        <v>142</v>
      </c>
      <c r="D7" s="840" t="s">
        <v>143</v>
      </c>
      <c r="E7" s="855"/>
      <c r="F7" s="456">
        <f>SUM(F8:F23)</f>
        <v>6</v>
      </c>
      <c r="G7" s="456">
        <f t="shared" ref="G7:N7" si="2">SUM(G8:G23)</f>
        <v>8</v>
      </c>
      <c r="H7" s="456">
        <f t="shared" si="2"/>
        <v>9</v>
      </c>
      <c r="I7" s="456">
        <f t="shared" si="2"/>
        <v>3</v>
      </c>
      <c r="J7" s="456">
        <f t="shared" si="2"/>
        <v>1</v>
      </c>
      <c r="K7" s="456">
        <f t="shared" si="2"/>
        <v>10</v>
      </c>
      <c r="L7" s="456">
        <f t="shared" si="2"/>
        <v>4</v>
      </c>
      <c r="M7" s="456">
        <f t="shared" si="2"/>
        <v>2</v>
      </c>
      <c r="N7" s="456">
        <f t="shared" si="2"/>
        <v>5</v>
      </c>
      <c r="O7" s="457">
        <f>SUM(O8:O23)</f>
        <v>6</v>
      </c>
      <c r="P7" s="312">
        <f>SUM(P8:P23)</f>
        <v>54</v>
      </c>
      <c r="Q7" s="301">
        <f>P7/$P$5*100</f>
        <v>34.394904458598724</v>
      </c>
      <c r="R7" s="458">
        <f t="shared" ref="R7:R35" si="3">P7/$P$6*100</f>
        <v>36</v>
      </c>
      <c r="S7" s="459">
        <f>SUM(S8:S23)</f>
        <v>27</v>
      </c>
      <c r="T7" s="301">
        <f t="shared" ref="T7:T35" si="4">S7/$S$5*100</f>
        <v>34.615384615384613</v>
      </c>
      <c r="U7" s="302">
        <f>S7/$S$6*100</f>
        <v>36</v>
      </c>
    </row>
    <row r="8" spans="3:21" ht="15.05" customHeight="1">
      <c r="C8" s="838"/>
      <c r="D8" s="19"/>
      <c r="E8" s="284" t="s">
        <v>144</v>
      </c>
      <c r="F8" s="460">
        <v>1</v>
      </c>
      <c r="G8" s="461"/>
      <c r="H8" s="460"/>
      <c r="I8" s="461">
        <v>1</v>
      </c>
      <c r="J8" s="87"/>
      <c r="K8" s="290">
        <v>3</v>
      </c>
      <c r="L8" s="87">
        <v>1</v>
      </c>
      <c r="M8" s="87"/>
      <c r="N8" s="290">
        <v>1</v>
      </c>
      <c r="O8" s="286"/>
      <c r="P8" s="287">
        <f>SUM(F8:O8)</f>
        <v>7</v>
      </c>
      <c r="Q8" s="304">
        <f t="shared" ref="Q8:Q36" si="5">P8/$P$5*100</f>
        <v>4.4585987261146496</v>
      </c>
      <c r="R8" s="462">
        <f t="shared" si="3"/>
        <v>4.666666666666667</v>
      </c>
      <c r="S8" s="463">
        <f>SUM(K8:O8)</f>
        <v>5</v>
      </c>
      <c r="T8" s="304">
        <f t="shared" si="4"/>
        <v>6.4102564102564097</v>
      </c>
      <c r="U8" s="289">
        <f t="shared" ref="U8:U35" si="6">S8/$S$6*100</f>
        <v>6.666666666666667</v>
      </c>
    </row>
    <row r="9" spans="3:21" ht="15.05" customHeight="1">
      <c r="C9" s="838"/>
      <c r="D9" s="19"/>
      <c r="E9" s="284" t="s">
        <v>112</v>
      </c>
      <c r="F9" s="460">
        <v>2</v>
      </c>
      <c r="G9" s="461"/>
      <c r="H9" s="460"/>
      <c r="I9" s="461">
        <v>1</v>
      </c>
      <c r="J9" s="87">
        <v>1</v>
      </c>
      <c r="K9" s="290"/>
      <c r="L9" s="87"/>
      <c r="M9" s="87"/>
      <c r="N9" s="290"/>
      <c r="O9" s="286">
        <v>1</v>
      </c>
      <c r="P9" s="287">
        <f t="shared" ref="P9:P23" si="7">SUM(F9:O9)</f>
        <v>5</v>
      </c>
      <c r="Q9" s="304">
        <f t="shared" si="5"/>
        <v>3.1847133757961785</v>
      </c>
      <c r="R9" s="462">
        <f t="shared" si="3"/>
        <v>3.3333333333333335</v>
      </c>
      <c r="S9" s="463">
        <f t="shared" ref="S9:S22" si="8">SUM(K9:O9)</f>
        <v>1</v>
      </c>
      <c r="T9" s="304">
        <f t="shared" si="4"/>
        <v>1.2820512820512819</v>
      </c>
      <c r="U9" s="289">
        <f t="shared" si="6"/>
        <v>1.3333333333333335</v>
      </c>
    </row>
    <row r="10" spans="3:21" ht="15.05" customHeight="1">
      <c r="C10" s="838"/>
      <c r="D10" s="19"/>
      <c r="E10" s="284" t="s">
        <v>145</v>
      </c>
      <c r="F10" s="460"/>
      <c r="G10" s="461"/>
      <c r="H10" s="460"/>
      <c r="I10" s="461"/>
      <c r="J10" s="87"/>
      <c r="K10" s="290"/>
      <c r="L10" s="87"/>
      <c r="M10" s="87"/>
      <c r="N10" s="290"/>
      <c r="O10" s="286"/>
      <c r="P10" s="287">
        <f t="shared" si="7"/>
        <v>0</v>
      </c>
      <c r="Q10" s="304">
        <f t="shared" si="5"/>
        <v>0</v>
      </c>
      <c r="R10" s="462">
        <f t="shared" si="3"/>
        <v>0</v>
      </c>
      <c r="S10" s="463">
        <f t="shared" si="8"/>
        <v>0</v>
      </c>
      <c r="T10" s="304">
        <f t="shared" si="4"/>
        <v>0</v>
      </c>
      <c r="U10" s="289">
        <f t="shared" si="6"/>
        <v>0</v>
      </c>
    </row>
    <row r="11" spans="3:21" ht="15.05" customHeight="1">
      <c r="C11" s="838"/>
      <c r="D11" s="19"/>
      <c r="E11" s="284" t="s">
        <v>146</v>
      </c>
      <c r="F11" s="460"/>
      <c r="G11" s="461"/>
      <c r="H11" s="460"/>
      <c r="I11" s="461"/>
      <c r="J11" s="87"/>
      <c r="K11" s="290"/>
      <c r="L11" s="87"/>
      <c r="M11" s="87"/>
      <c r="N11" s="290"/>
      <c r="O11" s="286">
        <v>1</v>
      </c>
      <c r="P11" s="287">
        <f t="shared" si="7"/>
        <v>1</v>
      </c>
      <c r="Q11" s="304">
        <f t="shared" si="5"/>
        <v>0.63694267515923575</v>
      </c>
      <c r="R11" s="462">
        <f t="shared" si="3"/>
        <v>0.66666666666666674</v>
      </c>
      <c r="S11" s="463">
        <f t="shared" si="8"/>
        <v>1</v>
      </c>
      <c r="T11" s="304">
        <f t="shared" si="4"/>
        <v>1.2820512820512819</v>
      </c>
      <c r="U11" s="289">
        <f t="shared" si="6"/>
        <v>1.3333333333333335</v>
      </c>
    </row>
    <row r="12" spans="3:21" ht="15.05" customHeight="1">
      <c r="C12" s="838"/>
      <c r="D12" s="19"/>
      <c r="E12" s="284" t="s">
        <v>147</v>
      </c>
      <c r="F12" s="460"/>
      <c r="G12" s="461"/>
      <c r="H12" s="460">
        <v>1</v>
      </c>
      <c r="I12" s="461"/>
      <c r="J12" s="87"/>
      <c r="K12" s="290"/>
      <c r="L12" s="87"/>
      <c r="M12" s="87">
        <v>1</v>
      </c>
      <c r="N12" s="290">
        <v>1</v>
      </c>
      <c r="O12" s="286"/>
      <c r="P12" s="287">
        <f t="shared" si="7"/>
        <v>3</v>
      </c>
      <c r="Q12" s="304">
        <f t="shared" si="5"/>
        <v>1.910828025477707</v>
      </c>
      <c r="R12" s="462">
        <f t="shared" si="3"/>
        <v>2</v>
      </c>
      <c r="S12" s="463">
        <f t="shared" si="8"/>
        <v>2</v>
      </c>
      <c r="T12" s="304">
        <f t="shared" si="4"/>
        <v>2.5641025641025639</v>
      </c>
      <c r="U12" s="289">
        <f t="shared" si="6"/>
        <v>2.666666666666667</v>
      </c>
    </row>
    <row r="13" spans="3:21" ht="15.05" customHeight="1">
      <c r="C13" s="838"/>
      <c r="D13" s="19"/>
      <c r="E13" s="284" t="s">
        <v>148</v>
      </c>
      <c r="F13" s="460"/>
      <c r="G13" s="461"/>
      <c r="H13" s="460">
        <v>1</v>
      </c>
      <c r="I13" s="461"/>
      <c r="J13" s="87"/>
      <c r="K13" s="290"/>
      <c r="L13" s="87"/>
      <c r="M13" s="87"/>
      <c r="N13" s="290"/>
      <c r="O13" s="286"/>
      <c r="P13" s="287">
        <f t="shared" si="7"/>
        <v>1</v>
      </c>
      <c r="Q13" s="304">
        <f t="shared" si="5"/>
        <v>0.63694267515923575</v>
      </c>
      <c r="R13" s="462">
        <f t="shared" si="3"/>
        <v>0.66666666666666674</v>
      </c>
      <c r="S13" s="463">
        <f t="shared" si="8"/>
        <v>0</v>
      </c>
      <c r="T13" s="304">
        <f t="shared" si="4"/>
        <v>0</v>
      </c>
      <c r="U13" s="289">
        <f t="shared" si="6"/>
        <v>0</v>
      </c>
    </row>
    <row r="14" spans="3:21" ht="15.05" customHeight="1">
      <c r="C14" s="838"/>
      <c r="D14" s="19"/>
      <c r="E14" s="284" t="s">
        <v>149</v>
      </c>
      <c r="F14" s="460"/>
      <c r="G14" s="461"/>
      <c r="H14" s="460">
        <v>1</v>
      </c>
      <c r="I14" s="461"/>
      <c r="J14" s="87"/>
      <c r="K14" s="290">
        <v>2</v>
      </c>
      <c r="L14" s="87"/>
      <c r="M14" s="87"/>
      <c r="N14" s="290"/>
      <c r="O14" s="286"/>
      <c r="P14" s="287">
        <f t="shared" si="7"/>
        <v>3</v>
      </c>
      <c r="Q14" s="304">
        <f t="shared" si="5"/>
        <v>1.910828025477707</v>
      </c>
      <c r="R14" s="462">
        <f t="shared" si="3"/>
        <v>2</v>
      </c>
      <c r="S14" s="463">
        <f t="shared" si="8"/>
        <v>2</v>
      </c>
      <c r="T14" s="304">
        <f t="shared" si="4"/>
        <v>2.5641025641025639</v>
      </c>
      <c r="U14" s="289">
        <f t="shared" si="6"/>
        <v>2.666666666666667</v>
      </c>
    </row>
    <row r="15" spans="3:21" ht="15.05" customHeight="1">
      <c r="C15" s="838"/>
      <c r="D15" s="19"/>
      <c r="E15" s="284" t="s">
        <v>150</v>
      </c>
      <c r="F15" s="460"/>
      <c r="G15" s="461"/>
      <c r="H15" s="460"/>
      <c r="I15" s="461"/>
      <c r="J15" s="87"/>
      <c r="K15" s="290"/>
      <c r="L15" s="87"/>
      <c r="M15" s="87"/>
      <c r="N15" s="290"/>
      <c r="O15" s="286"/>
      <c r="P15" s="287">
        <f t="shared" si="7"/>
        <v>0</v>
      </c>
      <c r="Q15" s="304">
        <f t="shared" si="5"/>
        <v>0</v>
      </c>
      <c r="R15" s="462">
        <f t="shared" si="3"/>
        <v>0</v>
      </c>
      <c r="S15" s="463">
        <f t="shared" si="8"/>
        <v>0</v>
      </c>
      <c r="T15" s="304">
        <f t="shared" si="4"/>
        <v>0</v>
      </c>
      <c r="U15" s="289">
        <f t="shared" si="6"/>
        <v>0</v>
      </c>
    </row>
    <row r="16" spans="3:21" ht="15.05" customHeight="1">
      <c r="C16" s="838"/>
      <c r="D16" s="19"/>
      <c r="E16" s="284" t="s">
        <v>151</v>
      </c>
      <c r="F16" s="460"/>
      <c r="G16" s="461"/>
      <c r="H16" s="460"/>
      <c r="I16" s="461"/>
      <c r="J16" s="87"/>
      <c r="K16" s="290"/>
      <c r="L16" s="87"/>
      <c r="M16" s="87"/>
      <c r="N16" s="290"/>
      <c r="O16" s="286"/>
      <c r="P16" s="287">
        <f t="shared" si="7"/>
        <v>0</v>
      </c>
      <c r="Q16" s="304">
        <f t="shared" si="5"/>
        <v>0</v>
      </c>
      <c r="R16" s="462">
        <f t="shared" si="3"/>
        <v>0</v>
      </c>
      <c r="S16" s="463">
        <f t="shared" si="8"/>
        <v>0</v>
      </c>
      <c r="T16" s="304">
        <f t="shared" si="4"/>
        <v>0</v>
      </c>
      <c r="U16" s="289">
        <f t="shared" si="6"/>
        <v>0</v>
      </c>
    </row>
    <row r="17" spans="3:21" ht="15.05" customHeight="1">
      <c r="C17" s="838"/>
      <c r="D17" s="19"/>
      <c r="E17" s="464" t="s">
        <v>152</v>
      </c>
      <c r="F17" s="465">
        <v>3</v>
      </c>
      <c r="G17" s="461">
        <v>8</v>
      </c>
      <c r="H17" s="460">
        <v>6</v>
      </c>
      <c r="I17" s="461">
        <v>1</v>
      </c>
      <c r="J17" s="87"/>
      <c r="K17" s="290">
        <v>5</v>
      </c>
      <c r="L17" s="87">
        <v>3</v>
      </c>
      <c r="M17" s="87">
        <v>1</v>
      </c>
      <c r="N17" s="290">
        <v>3</v>
      </c>
      <c r="O17" s="286">
        <v>4</v>
      </c>
      <c r="P17" s="287">
        <f t="shared" si="7"/>
        <v>34</v>
      </c>
      <c r="Q17" s="304">
        <f t="shared" si="5"/>
        <v>21.656050955414013</v>
      </c>
      <c r="R17" s="462">
        <f t="shared" si="3"/>
        <v>22.666666666666664</v>
      </c>
      <c r="S17" s="463">
        <f>SUM(K17:O17)</f>
        <v>16</v>
      </c>
      <c r="T17" s="304">
        <f t="shared" si="4"/>
        <v>20.512820512820511</v>
      </c>
      <c r="U17" s="289">
        <f t="shared" si="6"/>
        <v>21.333333333333336</v>
      </c>
    </row>
    <row r="18" spans="3:21" ht="15.05" customHeight="1">
      <c r="C18" s="838"/>
      <c r="D18" s="19"/>
      <c r="E18" s="284" t="s">
        <v>121</v>
      </c>
      <c r="F18" s="460"/>
      <c r="G18" s="461"/>
      <c r="H18" s="460"/>
      <c r="I18" s="461"/>
      <c r="J18" s="87"/>
      <c r="K18" s="290"/>
      <c r="L18" s="87"/>
      <c r="M18" s="87"/>
      <c r="N18" s="290"/>
      <c r="O18" s="286"/>
      <c r="P18" s="287">
        <f t="shared" si="7"/>
        <v>0</v>
      </c>
      <c r="Q18" s="304">
        <f t="shared" si="5"/>
        <v>0</v>
      </c>
      <c r="R18" s="462">
        <f t="shared" si="3"/>
        <v>0</v>
      </c>
      <c r="S18" s="463">
        <f t="shared" si="8"/>
        <v>0</v>
      </c>
      <c r="T18" s="304">
        <f t="shared" si="4"/>
        <v>0</v>
      </c>
      <c r="U18" s="289">
        <f t="shared" si="6"/>
        <v>0</v>
      </c>
    </row>
    <row r="19" spans="3:21" ht="15.05" customHeight="1">
      <c r="C19" s="838"/>
      <c r="D19" s="19"/>
      <c r="E19" s="284" t="s">
        <v>154</v>
      </c>
      <c r="F19" s="460"/>
      <c r="G19" s="461"/>
      <c r="H19" s="460"/>
      <c r="I19" s="461"/>
      <c r="J19" s="87"/>
      <c r="K19" s="290"/>
      <c r="L19" s="87"/>
      <c r="M19" s="87"/>
      <c r="N19" s="290"/>
      <c r="O19" s="286"/>
      <c r="P19" s="287">
        <f t="shared" si="7"/>
        <v>0</v>
      </c>
      <c r="Q19" s="304">
        <f t="shared" si="5"/>
        <v>0</v>
      </c>
      <c r="R19" s="462">
        <f t="shared" si="3"/>
        <v>0</v>
      </c>
      <c r="S19" s="463">
        <f t="shared" si="8"/>
        <v>0</v>
      </c>
      <c r="T19" s="304">
        <f t="shared" si="4"/>
        <v>0</v>
      </c>
      <c r="U19" s="289">
        <f t="shared" si="6"/>
        <v>0</v>
      </c>
    </row>
    <row r="20" spans="3:21" ht="15.05" customHeight="1">
      <c r="C20" s="838"/>
      <c r="D20" s="19"/>
      <c r="E20" s="284" t="s">
        <v>155</v>
      </c>
      <c r="F20" s="460"/>
      <c r="G20" s="461"/>
      <c r="H20" s="460"/>
      <c r="I20" s="461"/>
      <c r="J20" s="87"/>
      <c r="K20" s="290"/>
      <c r="L20" s="87"/>
      <c r="M20" s="87"/>
      <c r="N20" s="290"/>
      <c r="O20" s="286"/>
      <c r="P20" s="287">
        <f t="shared" si="7"/>
        <v>0</v>
      </c>
      <c r="Q20" s="304">
        <f t="shared" si="5"/>
        <v>0</v>
      </c>
      <c r="R20" s="462">
        <f t="shared" si="3"/>
        <v>0</v>
      </c>
      <c r="S20" s="463">
        <f t="shared" si="8"/>
        <v>0</v>
      </c>
      <c r="T20" s="304">
        <f t="shared" si="4"/>
        <v>0</v>
      </c>
      <c r="U20" s="289">
        <f t="shared" si="6"/>
        <v>0</v>
      </c>
    </row>
    <row r="21" spans="3:21" ht="15.05" customHeight="1">
      <c r="C21" s="838"/>
      <c r="D21" s="19"/>
      <c r="E21" s="284" t="s">
        <v>156</v>
      </c>
      <c r="F21" s="460"/>
      <c r="G21" s="461"/>
      <c r="H21" s="460"/>
      <c r="I21" s="461"/>
      <c r="J21" s="87"/>
      <c r="K21" s="290"/>
      <c r="L21" s="87"/>
      <c r="M21" s="87"/>
      <c r="N21" s="290"/>
      <c r="O21" s="286"/>
      <c r="P21" s="287">
        <f t="shared" si="7"/>
        <v>0</v>
      </c>
      <c r="Q21" s="304">
        <f t="shared" si="5"/>
        <v>0</v>
      </c>
      <c r="R21" s="462">
        <f t="shared" si="3"/>
        <v>0</v>
      </c>
      <c r="S21" s="463">
        <f t="shared" si="8"/>
        <v>0</v>
      </c>
      <c r="T21" s="304">
        <f t="shared" si="4"/>
        <v>0</v>
      </c>
      <c r="U21" s="289">
        <f t="shared" si="6"/>
        <v>0</v>
      </c>
    </row>
    <row r="22" spans="3:21" ht="15.05" customHeight="1">
      <c r="C22" s="838"/>
      <c r="D22" s="19"/>
      <c r="E22" s="284" t="s">
        <v>157</v>
      </c>
      <c r="F22" s="460"/>
      <c r="G22" s="461"/>
      <c r="H22" s="460"/>
      <c r="I22" s="461"/>
      <c r="J22" s="87"/>
      <c r="K22" s="290"/>
      <c r="L22" s="87"/>
      <c r="M22" s="87"/>
      <c r="N22" s="290"/>
      <c r="O22" s="286"/>
      <c r="P22" s="287">
        <f t="shared" si="7"/>
        <v>0</v>
      </c>
      <c r="Q22" s="304">
        <f t="shared" si="5"/>
        <v>0</v>
      </c>
      <c r="R22" s="462">
        <f t="shared" si="3"/>
        <v>0</v>
      </c>
      <c r="S22" s="463">
        <f t="shared" si="8"/>
        <v>0</v>
      </c>
      <c r="T22" s="304">
        <f t="shared" si="4"/>
        <v>0</v>
      </c>
      <c r="U22" s="289">
        <f t="shared" si="6"/>
        <v>0</v>
      </c>
    </row>
    <row r="23" spans="3:21" ht="15.05" customHeight="1">
      <c r="C23" s="838"/>
      <c r="D23" s="384"/>
      <c r="E23" s="291" t="s">
        <v>158</v>
      </c>
      <c r="F23" s="466"/>
      <c r="G23" s="467"/>
      <c r="H23" s="466"/>
      <c r="I23" s="467"/>
      <c r="J23" s="93"/>
      <c r="K23" s="297"/>
      <c r="L23" s="93"/>
      <c r="M23" s="93"/>
      <c r="N23" s="297"/>
      <c r="O23" s="293"/>
      <c r="P23" s="294">
        <f t="shared" si="7"/>
        <v>0</v>
      </c>
      <c r="Q23" s="308">
        <f t="shared" si="5"/>
        <v>0</v>
      </c>
      <c r="R23" s="468">
        <f t="shared" si="3"/>
        <v>0</v>
      </c>
      <c r="S23" s="463">
        <f>SUM(K23:O23)</f>
        <v>0</v>
      </c>
      <c r="T23" s="308">
        <f t="shared" si="4"/>
        <v>0</v>
      </c>
      <c r="U23" s="296">
        <f t="shared" si="6"/>
        <v>0</v>
      </c>
    </row>
    <row r="24" spans="3:21" ht="15.05" customHeight="1">
      <c r="C24" s="838"/>
      <c r="D24" s="842" t="s">
        <v>108</v>
      </c>
      <c r="E24" s="856"/>
      <c r="F24" s="469">
        <f>SUM(F25:F26)</f>
        <v>18</v>
      </c>
      <c r="G24" s="469">
        <f t="shared" ref="G24:N24" si="9">SUM(G25:G26)</f>
        <v>9</v>
      </c>
      <c r="H24" s="469">
        <f t="shared" si="9"/>
        <v>4</v>
      </c>
      <c r="I24" s="469">
        <f t="shared" si="9"/>
        <v>5</v>
      </c>
      <c r="J24" s="469">
        <f t="shared" si="9"/>
        <v>3</v>
      </c>
      <c r="K24" s="469">
        <f t="shared" si="9"/>
        <v>2</v>
      </c>
      <c r="L24" s="469">
        <f t="shared" si="9"/>
        <v>1</v>
      </c>
      <c r="M24" s="469">
        <f t="shared" si="9"/>
        <v>2</v>
      </c>
      <c r="N24" s="469">
        <f t="shared" si="9"/>
        <v>11</v>
      </c>
      <c r="O24" s="470">
        <f>SUM(O25:O26)</f>
        <v>10</v>
      </c>
      <c r="P24" s="300">
        <f>SUM(P25:P26)</f>
        <v>65</v>
      </c>
      <c r="Q24" s="471">
        <f t="shared" si="5"/>
        <v>41.401273885350321</v>
      </c>
      <c r="R24" s="472">
        <f t="shared" si="3"/>
        <v>43.333333333333336</v>
      </c>
      <c r="S24" s="473">
        <f>SUM(S25:S26)</f>
        <v>26</v>
      </c>
      <c r="T24" s="301">
        <f t="shared" si="4"/>
        <v>33.333333333333329</v>
      </c>
      <c r="U24" s="302">
        <f t="shared" si="6"/>
        <v>34.666666666666671</v>
      </c>
    </row>
    <row r="25" spans="3:21" ht="15.05" customHeight="1">
      <c r="C25" s="838"/>
      <c r="D25" s="19"/>
      <c r="E25" s="284" t="s">
        <v>127</v>
      </c>
      <c r="F25" s="460">
        <v>18</v>
      </c>
      <c r="G25" s="461">
        <v>9</v>
      </c>
      <c r="H25" s="460">
        <v>4</v>
      </c>
      <c r="I25" s="461">
        <v>5</v>
      </c>
      <c r="J25" s="87">
        <v>3</v>
      </c>
      <c r="K25" s="290">
        <v>2</v>
      </c>
      <c r="L25" s="87">
        <v>1</v>
      </c>
      <c r="M25" s="87">
        <v>2</v>
      </c>
      <c r="N25" s="290">
        <v>11</v>
      </c>
      <c r="O25" s="286">
        <v>10</v>
      </c>
      <c r="P25" s="287">
        <f>SUM(F25:O25)</f>
        <v>65</v>
      </c>
      <c r="Q25" s="304">
        <f t="shared" si="5"/>
        <v>41.401273885350321</v>
      </c>
      <c r="R25" s="462">
        <f t="shared" si="3"/>
        <v>43.333333333333336</v>
      </c>
      <c r="S25" s="463">
        <f>SUM(K25:O25)</f>
        <v>26</v>
      </c>
      <c r="T25" s="304">
        <f t="shared" si="4"/>
        <v>33.333333333333329</v>
      </c>
      <c r="U25" s="289">
        <f t="shared" si="6"/>
        <v>34.666666666666671</v>
      </c>
    </row>
    <row r="26" spans="3:21" ht="15.05" customHeight="1">
      <c r="C26" s="838"/>
      <c r="D26" s="384"/>
      <c r="E26" s="291" t="s">
        <v>159</v>
      </c>
      <c r="F26" s="466"/>
      <c r="G26" s="467">
        <v>0</v>
      </c>
      <c r="H26" s="466">
        <v>0</v>
      </c>
      <c r="I26" s="467">
        <v>0</v>
      </c>
      <c r="J26" s="93">
        <v>0</v>
      </c>
      <c r="K26" s="297"/>
      <c r="L26" s="93"/>
      <c r="M26" s="93"/>
      <c r="N26" s="297"/>
      <c r="O26" s="293"/>
      <c r="P26" s="294">
        <f>SUM(F26:O26)</f>
        <v>0</v>
      </c>
      <c r="Q26" s="308">
        <f t="shared" si="5"/>
        <v>0</v>
      </c>
      <c r="R26" s="468">
        <f t="shared" si="3"/>
        <v>0</v>
      </c>
      <c r="S26" s="474">
        <f>SUM(K26:O26)</f>
        <v>0</v>
      </c>
      <c r="T26" s="308">
        <f t="shared" si="4"/>
        <v>0</v>
      </c>
      <c r="U26" s="296">
        <f t="shared" si="6"/>
        <v>0</v>
      </c>
    </row>
    <row r="27" spans="3:21" ht="15.05" customHeight="1">
      <c r="C27" s="838"/>
      <c r="D27" s="743" t="s">
        <v>109</v>
      </c>
      <c r="E27" s="764"/>
      <c r="F27" s="98">
        <f>SUM(F28:F31)</f>
        <v>0</v>
      </c>
      <c r="G27" s="98">
        <f t="shared" ref="G27:O27" si="10">SUM(G28:G31)</f>
        <v>1</v>
      </c>
      <c r="H27" s="98">
        <f t="shared" si="10"/>
        <v>2</v>
      </c>
      <c r="I27" s="98">
        <f t="shared" si="10"/>
        <v>2</v>
      </c>
      <c r="J27" s="98">
        <f t="shared" si="10"/>
        <v>1</v>
      </c>
      <c r="K27" s="98">
        <f t="shared" si="10"/>
        <v>2</v>
      </c>
      <c r="L27" s="98">
        <f t="shared" si="10"/>
        <v>2</v>
      </c>
      <c r="M27" s="98">
        <f t="shared" si="10"/>
        <v>6</v>
      </c>
      <c r="N27" s="98">
        <f t="shared" si="10"/>
        <v>2</v>
      </c>
      <c r="O27" s="470">
        <f t="shared" si="10"/>
        <v>3</v>
      </c>
      <c r="P27" s="475">
        <f>SUM(P28:P31)</f>
        <v>21</v>
      </c>
      <c r="Q27" s="476">
        <f>P27/$P$5*100</f>
        <v>13.375796178343949</v>
      </c>
      <c r="R27" s="477">
        <f>P27/$P$6*100</f>
        <v>14.000000000000002</v>
      </c>
      <c r="S27" s="478">
        <f>SUM(S28:S31)</f>
        <v>15</v>
      </c>
      <c r="T27" s="476">
        <f>S27/$S$5*100</f>
        <v>19.230769230769234</v>
      </c>
      <c r="U27" s="479">
        <f>S27/$S$6*100</f>
        <v>20</v>
      </c>
    </row>
    <row r="28" spans="3:21" ht="15.05" customHeight="1">
      <c r="C28" s="838"/>
      <c r="D28" s="835"/>
      <c r="E28" s="464" t="s">
        <v>129</v>
      </c>
      <c r="F28" s="465"/>
      <c r="G28" s="460">
        <v>1</v>
      </c>
      <c r="H28" s="460">
        <v>1</v>
      </c>
      <c r="I28" s="480">
        <v>1</v>
      </c>
      <c r="J28" s="87"/>
      <c r="K28" s="290"/>
      <c r="L28" s="87"/>
      <c r="M28" s="87"/>
      <c r="N28" s="290"/>
      <c r="O28" s="286"/>
      <c r="P28" s="287">
        <f>SUM(F28:O28)</f>
        <v>3</v>
      </c>
      <c r="Q28" s="304">
        <f>P28/$P$5*100</f>
        <v>1.910828025477707</v>
      </c>
      <c r="R28" s="481">
        <f>P28/$P$6*100</f>
        <v>2</v>
      </c>
      <c r="S28" s="463">
        <f>SUM(K28:O28)</f>
        <v>0</v>
      </c>
      <c r="T28" s="304">
        <f>S28/$S$5*100</f>
        <v>0</v>
      </c>
      <c r="U28" s="289">
        <f>S28/$S$6*100</f>
        <v>0</v>
      </c>
    </row>
    <row r="29" spans="3:21" ht="15.05" customHeight="1">
      <c r="C29" s="838"/>
      <c r="D29" s="835"/>
      <c r="E29" s="482" t="s">
        <v>130</v>
      </c>
      <c r="F29" s="483"/>
      <c r="G29" s="484"/>
      <c r="H29" s="484"/>
      <c r="I29" s="485"/>
      <c r="J29" s="486"/>
      <c r="K29" s="487"/>
      <c r="L29" s="486"/>
      <c r="M29" s="486"/>
      <c r="N29" s="487"/>
      <c r="O29" s="488"/>
      <c r="P29" s="489"/>
      <c r="Q29" s="490"/>
      <c r="R29" s="491"/>
      <c r="S29" s="492"/>
      <c r="T29" s="490"/>
      <c r="U29" s="493"/>
    </row>
    <row r="30" spans="3:21" ht="15.05" customHeight="1">
      <c r="C30" s="838"/>
      <c r="D30" s="835"/>
      <c r="E30" s="482" t="s">
        <v>160</v>
      </c>
      <c r="F30" s="465"/>
      <c r="G30" s="460"/>
      <c r="H30" s="460">
        <v>1</v>
      </c>
      <c r="I30" s="480">
        <v>1</v>
      </c>
      <c r="J30" s="87">
        <v>1</v>
      </c>
      <c r="K30" s="290">
        <v>2</v>
      </c>
      <c r="L30" s="87">
        <v>2</v>
      </c>
      <c r="M30" s="87">
        <v>6</v>
      </c>
      <c r="N30" s="290">
        <v>2</v>
      </c>
      <c r="O30" s="286">
        <v>3</v>
      </c>
      <c r="P30" s="287">
        <f>SUM(F30:O30)</f>
        <v>18</v>
      </c>
      <c r="Q30" s="304">
        <f>P30/$P$5*100</f>
        <v>11.464968152866243</v>
      </c>
      <c r="R30" s="481">
        <f>P30/$P$6*100</f>
        <v>12</v>
      </c>
      <c r="S30" s="463">
        <f>SUM(K30:O30)</f>
        <v>15</v>
      </c>
      <c r="T30" s="304">
        <f>S30/$S$5*100</f>
        <v>19.230769230769234</v>
      </c>
      <c r="U30" s="289">
        <f>S30/$S$6*100</f>
        <v>20</v>
      </c>
    </row>
    <row r="31" spans="3:21" ht="15.05" customHeight="1">
      <c r="C31" s="838"/>
      <c r="D31" s="843"/>
      <c r="E31" s="291" t="s">
        <v>83</v>
      </c>
      <c r="F31" s="494"/>
      <c r="G31" s="495"/>
      <c r="H31" s="495"/>
      <c r="I31" s="496"/>
      <c r="J31" s="497"/>
      <c r="K31" s="498"/>
      <c r="L31" s="497"/>
      <c r="M31" s="497"/>
      <c r="N31" s="498"/>
      <c r="O31" s="499"/>
      <c r="P31" s="500">
        <f>SUM(F31:O31)</f>
        <v>0</v>
      </c>
      <c r="Q31" s="501">
        <f>P31/$P$5*100</f>
        <v>0</v>
      </c>
      <c r="R31" s="502">
        <f>P31/$P$6*100</f>
        <v>0</v>
      </c>
      <c r="S31" s="503">
        <f>SUM(K31:O31)</f>
        <v>0</v>
      </c>
      <c r="T31" s="501">
        <f>S31/$S$5*100</f>
        <v>0</v>
      </c>
      <c r="U31" s="504">
        <f>S31/$S$6*100</f>
        <v>0</v>
      </c>
    </row>
    <row r="32" spans="3:21" ht="15.05" customHeight="1">
      <c r="C32" s="838"/>
      <c r="D32" s="844" t="s">
        <v>161</v>
      </c>
      <c r="E32" s="857"/>
      <c r="F32" s="505">
        <v>0</v>
      </c>
      <c r="G32" s="506">
        <v>0</v>
      </c>
      <c r="H32" s="505">
        <v>0</v>
      </c>
      <c r="I32" s="506">
        <v>0</v>
      </c>
      <c r="J32" s="109">
        <v>0</v>
      </c>
      <c r="K32" s="507"/>
      <c r="L32" s="109"/>
      <c r="M32" s="508"/>
      <c r="N32" s="314"/>
      <c r="O32" s="509"/>
      <c r="P32" s="263">
        <f>SUM(F32:O32)</f>
        <v>0</v>
      </c>
      <c r="Q32" s="510">
        <f t="shared" si="5"/>
        <v>0</v>
      </c>
      <c r="R32" s="511">
        <f t="shared" si="3"/>
        <v>0</v>
      </c>
      <c r="S32" s="446">
        <f>SUM(K32:O32)</f>
        <v>0</v>
      </c>
      <c r="T32" s="510">
        <f t="shared" si="4"/>
        <v>0</v>
      </c>
      <c r="U32" s="317">
        <f t="shared" si="6"/>
        <v>0</v>
      </c>
    </row>
    <row r="33" spans="3:21" ht="15.05" customHeight="1">
      <c r="C33" s="838"/>
      <c r="D33" s="858" t="s">
        <v>162</v>
      </c>
      <c r="E33" s="856"/>
      <c r="F33" s="469">
        <f t="shared" ref="F33:P33" si="11">SUM(F34:F35)</f>
        <v>1</v>
      </c>
      <c r="G33" s="469">
        <f t="shared" si="11"/>
        <v>2</v>
      </c>
      <c r="H33" s="469">
        <f t="shared" si="11"/>
        <v>0</v>
      </c>
      <c r="I33" s="469">
        <f t="shared" si="11"/>
        <v>0</v>
      </c>
      <c r="J33" s="469">
        <f t="shared" si="11"/>
        <v>0</v>
      </c>
      <c r="K33" s="469">
        <f t="shared" si="11"/>
        <v>5</v>
      </c>
      <c r="L33" s="469">
        <f t="shared" si="11"/>
        <v>0</v>
      </c>
      <c r="M33" s="469">
        <f t="shared" si="11"/>
        <v>0</v>
      </c>
      <c r="N33" s="469">
        <f t="shared" si="11"/>
        <v>1</v>
      </c>
      <c r="O33" s="470">
        <f t="shared" si="11"/>
        <v>1</v>
      </c>
      <c r="P33" s="312">
        <f t="shared" si="11"/>
        <v>10</v>
      </c>
      <c r="Q33" s="471">
        <f t="shared" si="5"/>
        <v>6.369426751592357</v>
      </c>
      <c r="R33" s="472">
        <f t="shared" si="3"/>
        <v>6.666666666666667</v>
      </c>
      <c r="S33" s="459">
        <f>SUM(S34:S35)</f>
        <v>7</v>
      </c>
      <c r="T33" s="301">
        <f t="shared" si="4"/>
        <v>8.9743589743589745</v>
      </c>
      <c r="U33" s="302">
        <f t="shared" si="6"/>
        <v>9.3333333333333339</v>
      </c>
    </row>
    <row r="34" spans="3:21" ht="15.05" customHeight="1">
      <c r="C34" s="838"/>
      <c r="D34" s="19"/>
      <c r="E34" s="284" t="s">
        <v>163</v>
      </c>
      <c r="F34" s="460">
        <v>1</v>
      </c>
      <c r="G34" s="461">
        <v>2</v>
      </c>
      <c r="H34" s="460"/>
      <c r="I34" s="461"/>
      <c r="J34" s="87"/>
      <c r="K34" s="290">
        <v>4</v>
      </c>
      <c r="L34" s="87"/>
      <c r="M34" s="87"/>
      <c r="N34" s="290">
        <v>1</v>
      </c>
      <c r="O34" s="286">
        <v>1</v>
      </c>
      <c r="P34" s="287">
        <f>SUM(F34:O34)</f>
        <v>9</v>
      </c>
      <c r="Q34" s="304">
        <f t="shared" si="5"/>
        <v>5.7324840764331215</v>
      </c>
      <c r="R34" s="462">
        <f t="shared" si="3"/>
        <v>6</v>
      </c>
      <c r="S34" s="463">
        <f>SUM(K34:O34)</f>
        <v>6</v>
      </c>
      <c r="T34" s="304">
        <f t="shared" si="4"/>
        <v>7.6923076923076925</v>
      </c>
      <c r="U34" s="289">
        <f t="shared" si="6"/>
        <v>8</v>
      </c>
    </row>
    <row r="35" spans="3:21" ht="15.05" customHeight="1">
      <c r="C35" s="838"/>
      <c r="D35" s="384"/>
      <c r="E35" s="291" t="s">
        <v>164</v>
      </c>
      <c r="F35" s="466"/>
      <c r="G35" s="466"/>
      <c r="H35" s="466"/>
      <c r="I35" s="512"/>
      <c r="J35" s="93"/>
      <c r="K35" s="297">
        <v>1</v>
      </c>
      <c r="L35" s="93"/>
      <c r="M35" s="93"/>
      <c r="N35" s="297"/>
      <c r="O35" s="293"/>
      <c r="P35" s="294">
        <f>SUM(F35:O35)</f>
        <v>1</v>
      </c>
      <c r="Q35" s="308">
        <f t="shared" si="5"/>
        <v>0.63694267515923575</v>
      </c>
      <c r="R35" s="468">
        <f t="shared" si="3"/>
        <v>0.66666666666666674</v>
      </c>
      <c r="S35" s="474">
        <f>SUM(K35:O35)</f>
        <v>1</v>
      </c>
      <c r="T35" s="308">
        <f t="shared" si="4"/>
        <v>1.2820512820512819</v>
      </c>
      <c r="U35" s="296">
        <f t="shared" si="6"/>
        <v>1.3333333333333335</v>
      </c>
    </row>
    <row r="36" spans="3:21" ht="15.05" customHeight="1" thickBot="1">
      <c r="C36" s="839"/>
      <c r="D36" s="859" t="s">
        <v>165</v>
      </c>
      <c r="E36" s="860"/>
      <c r="F36" s="513"/>
      <c r="G36" s="513">
        <v>4</v>
      </c>
      <c r="H36" s="513"/>
      <c r="I36" s="514"/>
      <c r="J36" s="114"/>
      <c r="K36" s="258"/>
      <c r="L36" s="114"/>
      <c r="M36" s="114">
        <v>1</v>
      </c>
      <c r="N36" s="258">
        <v>2</v>
      </c>
      <c r="O36" s="515"/>
      <c r="P36" s="516">
        <f>SUM(F36:O36)</f>
        <v>7</v>
      </c>
      <c r="Q36" s="517">
        <f t="shared" si="5"/>
        <v>4.4585987261146496</v>
      </c>
      <c r="R36" s="518" t="s">
        <v>77</v>
      </c>
      <c r="S36" s="519">
        <f>SUM(K36:O36)</f>
        <v>3</v>
      </c>
      <c r="T36" s="520">
        <f>S36/$S$5*100</f>
        <v>3.8461538461538463</v>
      </c>
      <c r="U36" s="521" t="s">
        <v>99</v>
      </c>
    </row>
  </sheetData>
  <mergeCells count="22">
    <mergeCell ref="C5:E5"/>
    <mergeCell ref="C6:E6"/>
    <mergeCell ref="C7:C36"/>
    <mergeCell ref="D7:E7"/>
    <mergeCell ref="D24:E24"/>
    <mergeCell ref="D27:E27"/>
    <mergeCell ref="D28:D31"/>
    <mergeCell ref="D32:E32"/>
    <mergeCell ref="D33:E33"/>
    <mergeCell ref="D36:E36"/>
    <mergeCell ref="P3:R3"/>
    <mergeCell ref="C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D23F-44D4-43BD-B7BC-937C26F1E729}">
  <sheetPr>
    <pageSetUpPr fitToPage="1"/>
  </sheetPr>
  <dimension ref="B1:Q35"/>
  <sheetViews>
    <sheetView showGridLines="0" showZeros="0" topLeftCell="A17" zoomScaleNormal="100" zoomScaleSheetLayoutView="115" workbookViewId="0">
      <selection activeCell="A8" sqref="A8:A11"/>
    </sheetView>
  </sheetViews>
  <sheetFormatPr defaultColWidth="8.69921875" defaultRowHeight="10.65"/>
  <cols>
    <col min="1" max="1" width="1.5" style="16" customWidth="1"/>
    <col min="2" max="2" width="2.69921875" style="16" customWidth="1"/>
    <col min="3" max="3" width="3.5" style="16" customWidth="1"/>
    <col min="4" max="4" width="16.69921875" style="16" customWidth="1"/>
    <col min="5" max="17" width="3.5" style="16" customWidth="1"/>
    <col min="18" max="18" width="1.5" style="16" customWidth="1"/>
    <col min="19" max="16384" width="8.69921875" style="16"/>
  </cols>
  <sheetData>
    <row r="1" spans="2:17" ht="15.05" customHeight="1" thickBot="1">
      <c r="B1" s="1" t="s">
        <v>181</v>
      </c>
    </row>
    <row r="2" spans="2:17" ht="13.5" customHeight="1">
      <c r="B2" s="863" t="s">
        <v>182</v>
      </c>
      <c r="C2" s="864"/>
      <c r="D2" s="865"/>
      <c r="E2" s="869">
        <v>1</v>
      </c>
      <c r="F2" s="765">
        <v>2</v>
      </c>
      <c r="G2" s="848">
        <v>3</v>
      </c>
      <c r="H2" s="869">
        <v>4</v>
      </c>
      <c r="I2" s="765">
        <v>5</v>
      </c>
      <c r="J2" s="765">
        <v>6</v>
      </c>
      <c r="K2" s="765">
        <v>7</v>
      </c>
      <c r="L2" s="765">
        <v>8</v>
      </c>
      <c r="M2" s="852">
        <v>9</v>
      </c>
      <c r="N2" s="861">
        <v>10</v>
      </c>
      <c r="O2" s="765">
        <v>11</v>
      </c>
      <c r="P2" s="871">
        <v>12</v>
      </c>
      <c r="Q2" s="873" t="s">
        <v>60</v>
      </c>
    </row>
    <row r="3" spans="2:17" ht="11.3" thickBot="1">
      <c r="B3" s="866"/>
      <c r="C3" s="867"/>
      <c r="D3" s="868"/>
      <c r="E3" s="870"/>
      <c r="F3" s="766"/>
      <c r="G3" s="849"/>
      <c r="H3" s="870"/>
      <c r="I3" s="766"/>
      <c r="J3" s="766"/>
      <c r="K3" s="766"/>
      <c r="L3" s="766"/>
      <c r="M3" s="853"/>
      <c r="N3" s="862"/>
      <c r="O3" s="766"/>
      <c r="P3" s="872"/>
      <c r="Q3" s="874"/>
    </row>
    <row r="4" spans="2:17" ht="15.05" customHeight="1">
      <c r="B4" s="742" t="s">
        <v>141</v>
      </c>
      <c r="C4" s="739"/>
      <c r="D4" s="741"/>
      <c r="E4" s="543">
        <f t="shared" ref="E4:P4" si="0">SUM(E5,E35)</f>
        <v>3</v>
      </c>
      <c r="F4" s="441">
        <f t="shared" si="0"/>
        <v>2</v>
      </c>
      <c r="G4" s="441">
        <f t="shared" si="0"/>
        <v>2</v>
      </c>
      <c r="H4" s="544">
        <f t="shared" si="0"/>
        <v>3</v>
      </c>
      <c r="I4" s="545">
        <f t="shared" si="0"/>
        <v>0</v>
      </c>
      <c r="J4" s="441">
        <f t="shared" si="0"/>
        <v>1</v>
      </c>
      <c r="K4" s="441">
        <f t="shared" si="0"/>
        <v>0</v>
      </c>
      <c r="L4" s="442">
        <f t="shared" si="0"/>
        <v>2</v>
      </c>
      <c r="M4" s="546">
        <f t="shared" si="0"/>
        <v>2</v>
      </c>
      <c r="N4" s="545">
        <f t="shared" si="0"/>
        <v>1</v>
      </c>
      <c r="O4" s="441">
        <f t="shared" si="0"/>
        <v>2</v>
      </c>
      <c r="P4" s="547">
        <f t="shared" si="0"/>
        <v>2</v>
      </c>
      <c r="Q4" s="523">
        <f>SUM(E4:P4)</f>
        <v>20</v>
      </c>
    </row>
    <row r="5" spans="2:17" ht="15.05" customHeight="1" thickBot="1">
      <c r="B5" s="733" t="s">
        <v>136</v>
      </c>
      <c r="C5" s="734"/>
      <c r="D5" s="735"/>
      <c r="E5" s="524">
        <f>SUM(E6,E23,E32,E26,E31)</f>
        <v>3</v>
      </c>
      <c r="F5" s="525">
        <f>SUM(F6,F23,F32,F26,F31)</f>
        <v>2</v>
      </c>
      <c r="G5" s="526">
        <f>SUM(G6,G23,G32,G26,G31,)</f>
        <v>2</v>
      </c>
      <c r="H5" s="524">
        <f t="shared" ref="H5:N5" si="1">SUM(H6,H23,H32,H26,H31,)</f>
        <v>3</v>
      </c>
      <c r="I5" s="525">
        <f t="shared" si="1"/>
        <v>0</v>
      </c>
      <c r="J5" s="525">
        <f t="shared" si="1"/>
        <v>1</v>
      </c>
      <c r="K5" s="525">
        <f t="shared" si="1"/>
        <v>0</v>
      </c>
      <c r="L5" s="525">
        <f t="shared" si="1"/>
        <v>2</v>
      </c>
      <c r="M5" s="526">
        <f t="shared" si="1"/>
        <v>2</v>
      </c>
      <c r="N5" s="525">
        <f t="shared" si="1"/>
        <v>1</v>
      </c>
      <c r="O5" s="525">
        <f>SUM(O6,O23,O32,O26,O31,)</f>
        <v>2</v>
      </c>
      <c r="P5" s="527">
        <f>SUM(P6,P23,P32,P26,P31)</f>
        <v>2</v>
      </c>
      <c r="Q5" s="548">
        <f>SUM(E5:P5)</f>
        <v>20</v>
      </c>
    </row>
    <row r="6" spans="2:17" ht="15.05" customHeight="1" thickTop="1">
      <c r="B6" s="838" t="s">
        <v>142</v>
      </c>
      <c r="C6" s="840" t="s">
        <v>143</v>
      </c>
      <c r="D6" s="841"/>
      <c r="E6" s="361">
        <f t="shared" ref="E6:O6" si="2">SUM(E7:E22)</f>
        <v>0</v>
      </c>
      <c r="F6" s="363">
        <f t="shared" si="2"/>
        <v>0</v>
      </c>
      <c r="G6" s="16">
        <f t="shared" si="2"/>
        <v>0</v>
      </c>
      <c r="H6" s="361">
        <f t="shared" si="2"/>
        <v>0</v>
      </c>
      <c r="I6" s="104">
        <f t="shared" si="2"/>
        <v>0</v>
      </c>
      <c r="J6" s="104">
        <f t="shared" si="2"/>
        <v>1</v>
      </c>
      <c r="K6" s="104">
        <f t="shared" si="2"/>
        <v>0</v>
      </c>
      <c r="L6" s="104">
        <f t="shared" si="2"/>
        <v>2</v>
      </c>
      <c r="M6" s="362">
        <f t="shared" si="2"/>
        <v>1</v>
      </c>
      <c r="N6" s="363">
        <f t="shared" si="2"/>
        <v>0</v>
      </c>
      <c r="O6" s="104">
        <f t="shared" si="2"/>
        <v>1</v>
      </c>
      <c r="P6" s="529">
        <f>SUM(P7:P22)</f>
        <v>1</v>
      </c>
      <c r="Q6" s="530">
        <f t="shared" ref="Q6:Q35" si="3">SUM(E6:P6)</f>
        <v>6</v>
      </c>
    </row>
    <row r="7" spans="2:17" ht="15.05" customHeight="1">
      <c r="B7" s="838"/>
      <c r="C7" s="19"/>
      <c r="D7" s="83" t="s">
        <v>144</v>
      </c>
      <c r="E7" s="348"/>
      <c r="F7" s="349"/>
      <c r="G7" s="290"/>
      <c r="H7" s="348"/>
      <c r="I7" s="87"/>
      <c r="J7" s="87"/>
      <c r="K7" s="87"/>
      <c r="L7" s="87"/>
      <c r="M7" s="286"/>
      <c r="N7" s="349"/>
      <c r="O7" s="87"/>
      <c r="P7" s="531"/>
      <c r="Q7" s="532">
        <f>SUM(E7:P7)</f>
        <v>0</v>
      </c>
    </row>
    <row r="8" spans="2:17" ht="15.05" customHeight="1">
      <c r="B8" s="838"/>
      <c r="C8" s="19"/>
      <c r="D8" s="83" t="s">
        <v>112</v>
      </c>
      <c r="E8" s="348"/>
      <c r="F8" s="349"/>
      <c r="G8" s="290"/>
      <c r="H8" s="348"/>
      <c r="I8" s="87"/>
      <c r="J8" s="87"/>
      <c r="K8" s="87"/>
      <c r="L8" s="87">
        <v>1</v>
      </c>
      <c r="M8" s="286"/>
      <c r="N8" s="349"/>
      <c r="O8" s="87"/>
      <c r="P8" s="531"/>
      <c r="Q8" s="532">
        <f t="shared" si="3"/>
        <v>1</v>
      </c>
    </row>
    <row r="9" spans="2:17" ht="15.05" customHeight="1">
      <c r="B9" s="838"/>
      <c r="C9" s="19"/>
      <c r="D9" s="83" t="s">
        <v>145</v>
      </c>
      <c r="E9" s="348"/>
      <c r="F9" s="349"/>
      <c r="G9" s="290"/>
      <c r="H9" s="348"/>
      <c r="I9" s="87"/>
      <c r="J9" s="87"/>
      <c r="K9" s="87"/>
      <c r="L9" s="87"/>
      <c r="M9" s="286"/>
      <c r="N9" s="349"/>
      <c r="O9" s="87"/>
      <c r="P9" s="531"/>
      <c r="Q9" s="532">
        <f t="shared" si="3"/>
        <v>0</v>
      </c>
    </row>
    <row r="10" spans="2:17" ht="15.05" customHeight="1">
      <c r="B10" s="838"/>
      <c r="C10" s="19"/>
      <c r="D10" s="83" t="s">
        <v>146</v>
      </c>
      <c r="E10" s="348"/>
      <c r="F10" s="349"/>
      <c r="G10" s="290"/>
      <c r="H10" s="348"/>
      <c r="I10" s="87"/>
      <c r="J10" s="87"/>
      <c r="K10" s="87"/>
      <c r="L10" s="87">
        <v>1</v>
      </c>
      <c r="M10" s="286"/>
      <c r="N10" s="349"/>
      <c r="O10" s="87"/>
      <c r="P10" s="531"/>
      <c r="Q10" s="532">
        <f t="shared" si="3"/>
        <v>1</v>
      </c>
    </row>
    <row r="11" spans="2:17" ht="15.05" customHeight="1">
      <c r="B11" s="838"/>
      <c r="C11" s="19"/>
      <c r="D11" s="83" t="s">
        <v>147</v>
      </c>
      <c r="E11" s="348"/>
      <c r="F11" s="349"/>
      <c r="G11" s="290"/>
      <c r="H11" s="348"/>
      <c r="I11" s="87"/>
      <c r="J11" s="87"/>
      <c r="K11" s="87"/>
      <c r="L11" s="87"/>
      <c r="M11" s="286"/>
      <c r="N11" s="349"/>
      <c r="O11" s="87"/>
      <c r="P11" s="531"/>
      <c r="Q11" s="532">
        <f t="shared" si="3"/>
        <v>0</v>
      </c>
    </row>
    <row r="12" spans="2:17" ht="15.05" customHeight="1">
      <c r="B12" s="838"/>
      <c r="C12" s="19"/>
      <c r="D12" s="83" t="s">
        <v>148</v>
      </c>
      <c r="E12" s="348"/>
      <c r="F12" s="349"/>
      <c r="G12" s="290"/>
      <c r="H12" s="348"/>
      <c r="I12" s="87"/>
      <c r="J12" s="87"/>
      <c r="K12" s="87"/>
      <c r="L12" s="87"/>
      <c r="M12" s="286"/>
      <c r="N12" s="349"/>
      <c r="O12" s="87"/>
      <c r="P12" s="531"/>
      <c r="Q12" s="532">
        <f t="shared" si="3"/>
        <v>0</v>
      </c>
    </row>
    <row r="13" spans="2:17" ht="15.05" customHeight="1">
      <c r="B13" s="838"/>
      <c r="C13" s="19"/>
      <c r="D13" s="83" t="s">
        <v>149</v>
      </c>
      <c r="E13" s="348"/>
      <c r="F13" s="349"/>
      <c r="G13" s="290"/>
      <c r="H13" s="348"/>
      <c r="I13" s="87"/>
      <c r="J13" s="87"/>
      <c r="K13" s="87"/>
      <c r="L13" s="87"/>
      <c r="M13" s="286"/>
      <c r="N13" s="349"/>
      <c r="O13" s="87"/>
      <c r="P13" s="531"/>
      <c r="Q13" s="532">
        <f>SUM(E13:P13)</f>
        <v>0</v>
      </c>
    </row>
    <row r="14" spans="2:17" ht="15.05" customHeight="1">
      <c r="B14" s="838"/>
      <c r="C14" s="19"/>
      <c r="D14" s="83" t="s">
        <v>150</v>
      </c>
      <c r="E14" s="348"/>
      <c r="F14" s="349"/>
      <c r="G14" s="290"/>
      <c r="H14" s="348"/>
      <c r="I14" s="87"/>
      <c r="J14" s="87"/>
      <c r="K14" s="87"/>
      <c r="L14" s="87"/>
      <c r="M14" s="286"/>
      <c r="N14" s="349"/>
      <c r="O14" s="87"/>
      <c r="P14" s="531"/>
      <c r="Q14" s="532">
        <f t="shared" si="3"/>
        <v>0</v>
      </c>
    </row>
    <row r="15" spans="2:17" ht="15.05" customHeight="1">
      <c r="B15" s="838"/>
      <c r="C15" s="19"/>
      <c r="D15" s="83" t="s">
        <v>151</v>
      </c>
      <c r="E15" s="348"/>
      <c r="F15" s="349"/>
      <c r="G15" s="290"/>
      <c r="H15" s="348"/>
      <c r="I15" s="87"/>
      <c r="J15" s="87"/>
      <c r="K15" s="87"/>
      <c r="L15" s="87"/>
      <c r="M15" s="286"/>
      <c r="N15" s="349"/>
      <c r="O15" s="87"/>
      <c r="P15" s="531"/>
      <c r="Q15" s="532">
        <f t="shared" si="3"/>
        <v>0</v>
      </c>
    </row>
    <row r="16" spans="2:17" ht="15.05" customHeight="1">
      <c r="B16" s="838"/>
      <c r="C16" s="19"/>
      <c r="D16" s="83" t="s">
        <v>120</v>
      </c>
      <c r="E16" s="348"/>
      <c r="F16" s="349"/>
      <c r="G16" s="290"/>
      <c r="H16" s="348"/>
      <c r="I16" s="87"/>
      <c r="J16" s="87">
        <v>1</v>
      </c>
      <c r="K16" s="87"/>
      <c r="L16" s="87"/>
      <c r="M16" s="286">
        <v>1</v>
      </c>
      <c r="N16" s="349"/>
      <c r="O16" s="87">
        <v>1</v>
      </c>
      <c r="P16" s="531">
        <v>1</v>
      </c>
      <c r="Q16" s="532">
        <f>SUM(E16:P16)</f>
        <v>4</v>
      </c>
    </row>
    <row r="17" spans="2:17" ht="15.05" customHeight="1">
      <c r="B17" s="838"/>
      <c r="C17" s="19"/>
      <c r="D17" s="83" t="s">
        <v>153</v>
      </c>
      <c r="E17" s="348"/>
      <c r="F17" s="349"/>
      <c r="G17" s="290"/>
      <c r="H17" s="348"/>
      <c r="I17" s="87"/>
      <c r="J17" s="87"/>
      <c r="K17" s="87"/>
      <c r="L17" s="87"/>
      <c r="M17" s="286"/>
      <c r="N17" s="349"/>
      <c r="O17" s="87"/>
      <c r="P17" s="531"/>
      <c r="Q17" s="532">
        <f t="shared" si="3"/>
        <v>0</v>
      </c>
    </row>
    <row r="18" spans="2:17" ht="15.05" customHeight="1">
      <c r="B18" s="838"/>
      <c r="C18" s="19"/>
      <c r="D18" s="83" t="s">
        <v>154</v>
      </c>
      <c r="E18" s="348"/>
      <c r="F18" s="349"/>
      <c r="G18" s="290"/>
      <c r="H18" s="348"/>
      <c r="I18" s="87"/>
      <c r="J18" s="87"/>
      <c r="K18" s="87"/>
      <c r="L18" s="87"/>
      <c r="M18" s="286"/>
      <c r="N18" s="349"/>
      <c r="O18" s="87"/>
      <c r="P18" s="531"/>
      <c r="Q18" s="532">
        <f t="shared" si="3"/>
        <v>0</v>
      </c>
    </row>
    <row r="19" spans="2:17" ht="15.05" customHeight="1">
      <c r="B19" s="838"/>
      <c r="C19" s="19"/>
      <c r="D19" s="83" t="s">
        <v>155</v>
      </c>
      <c r="E19" s="348"/>
      <c r="F19" s="349"/>
      <c r="G19" s="290"/>
      <c r="H19" s="348"/>
      <c r="I19" s="87"/>
      <c r="J19" s="87"/>
      <c r="K19" s="87"/>
      <c r="L19" s="87"/>
      <c r="M19" s="286"/>
      <c r="N19" s="349"/>
      <c r="O19" s="87"/>
      <c r="P19" s="531"/>
      <c r="Q19" s="532">
        <f t="shared" si="3"/>
        <v>0</v>
      </c>
    </row>
    <row r="20" spans="2:17" ht="15.05" customHeight="1">
      <c r="B20" s="838"/>
      <c r="C20" s="19"/>
      <c r="D20" s="83" t="s">
        <v>156</v>
      </c>
      <c r="E20" s="348"/>
      <c r="F20" s="349"/>
      <c r="G20" s="290"/>
      <c r="H20" s="348"/>
      <c r="I20" s="87"/>
      <c r="J20" s="87"/>
      <c r="K20" s="87"/>
      <c r="L20" s="87"/>
      <c r="M20" s="286"/>
      <c r="N20" s="349"/>
      <c r="O20" s="87"/>
      <c r="P20" s="531"/>
      <c r="Q20" s="532">
        <f t="shared" si="3"/>
        <v>0</v>
      </c>
    </row>
    <row r="21" spans="2:17" ht="15.05" customHeight="1">
      <c r="B21" s="838"/>
      <c r="C21" s="19"/>
      <c r="D21" s="83" t="s">
        <v>157</v>
      </c>
      <c r="E21" s="348"/>
      <c r="F21" s="349"/>
      <c r="G21" s="290"/>
      <c r="H21" s="348"/>
      <c r="I21" s="87"/>
      <c r="J21" s="87"/>
      <c r="K21" s="87"/>
      <c r="L21" s="87"/>
      <c r="M21" s="286"/>
      <c r="N21" s="349"/>
      <c r="O21" s="87"/>
      <c r="P21" s="531"/>
      <c r="Q21" s="532">
        <f t="shared" si="3"/>
        <v>0</v>
      </c>
    </row>
    <row r="22" spans="2:17" ht="15.05" customHeight="1">
      <c r="B22" s="838"/>
      <c r="C22" s="384"/>
      <c r="D22" s="89" t="s">
        <v>158</v>
      </c>
      <c r="E22" s="309"/>
      <c r="F22" s="352"/>
      <c r="G22" s="297"/>
      <c r="H22" s="309"/>
      <c r="I22" s="93"/>
      <c r="J22" s="93"/>
      <c r="K22" s="93"/>
      <c r="L22" s="93"/>
      <c r="M22" s="293"/>
      <c r="N22" s="352"/>
      <c r="O22" s="93"/>
      <c r="P22" s="533"/>
      <c r="Q22" s="534">
        <f t="shared" si="3"/>
        <v>0</v>
      </c>
    </row>
    <row r="23" spans="2:17" ht="15.05" customHeight="1">
      <c r="B23" s="838"/>
      <c r="C23" s="842" t="s">
        <v>108</v>
      </c>
      <c r="D23" s="691"/>
      <c r="E23" s="354">
        <f t="shared" ref="E23:P23" si="4">SUM(E24:E25)</f>
        <v>3</v>
      </c>
      <c r="F23" s="355">
        <f t="shared" si="4"/>
        <v>2</v>
      </c>
      <c r="G23" s="318">
        <f t="shared" si="4"/>
        <v>2</v>
      </c>
      <c r="H23" s="354">
        <f t="shared" si="4"/>
        <v>3</v>
      </c>
      <c r="I23" s="98">
        <f t="shared" si="4"/>
        <v>0</v>
      </c>
      <c r="J23" s="98">
        <f t="shared" si="4"/>
        <v>0</v>
      </c>
      <c r="K23" s="98">
        <f t="shared" si="4"/>
        <v>0</v>
      </c>
      <c r="L23" s="98">
        <f t="shared" si="4"/>
        <v>0</v>
      </c>
      <c r="M23" s="299">
        <f t="shared" si="4"/>
        <v>0</v>
      </c>
      <c r="N23" s="355">
        <f t="shared" si="4"/>
        <v>0</v>
      </c>
      <c r="O23" s="98">
        <f t="shared" si="4"/>
        <v>0</v>
      </c>
      <c r="P23" s="535">
        <f t="shared" si="4"/>
        <v>0</v>
      </c>
      <c r="Q23" s="536">
        <f t="shared" si="3"/>
        <v>10</v>
      </c>
    </row>
    <row r="24" spans="2:17" ht="15.05" customHeight="1">
      <c r="B24" s="838"/>
      <c r="C24" s="19"/>
      <c r="D24" s="83" t="s">
        <v>127</v>
      </c>
      <c r="E24" s="348">
        <v>3</v>
      </c>
      <c r="F24" s="349">
        <v>2</v>
      </c>
      <c r="G24" s="290">
        <v>2</v>
      </c>
      <c r="H24" s="348">
        <v>3</v>
      </c>
      <c r="I24" s="87"/>
      <c r="J24" s="87"/>
      <c r="K24" s="87"/>
      <c r="L24" s="87"/>
      <c r="M24" s="286"/>
      <c r="N24" s="349"/>
      <c r="O24" s="87"/>
      <c r="P24" s="531"/>
      <c r="Q24" s="532">
        <f>SUM(E24:P24)</f>
        <v>10</v>
      </c>
    </row>
    <row r="25" spans="2:17" ht="15.05" customHeight="1">
      <c r="B25" s="838"/>
      <c r="C25" s="384"/>
      <c r="D25" s="89" t="s">
        <v>159</v>
      </c>
      <c r="E25" s="309"/>
      <c r="F25" s="352"/>
      <c r="G25" s="297"/>
      <c r="H25" s="309"/>
      <c r="I25" s="93"/>
      <c r="J25" s="93"/>
      <c r="K25" s="93"/>
      <c r="L25" s="93"/>
      <c r="M25" s="293"/>
      <c r="N25" s="352"/>
      <c r="O25" s="93"/>
      <c r="P25" s="533"/>
      <c r="Q25" s="534">
        <f t="shared" si="3"/>
        <v>0</v>
      </c>
    </row>
    <row r="26" spans="2:17" ht="15.05" customHeight="1">
      <c r="B26" s="838"/>
      <c r="C26" s="743" t="s">
        <v>109</v>
      </c>
      <c r="D26" s="744"/>
      <c r="E26" s="361">
        <f t="shared" ref="E26:P26" si="5">SUM(E27:E30)</f>
        <v>0</v>
      </c>
      <c r="F26" s="363">
        <f t="shared" si="5"/>
        <v>0</v>
      </c>
      <c r="G26" s="16">
        <f t="shared" si="5"/>
        <v>0</v>
      </c>
      <c r="H26" s="361">
        <f t="shared" si="5"/>
        <v>0</v>
      </c>
      <c r="I26" s="104">
        <f t="shared" si="5"/>
        <v>0</v>
      </c>
      <c r="J26" s="104">
        <f t="shared" si="5"/>
        <v>0</v>
      </c>
      <c r="K26" s="104">
        <f t="shared" si="5"/>
        <v>0</v>
      </c>
      <c r="L26" s="104">
        <f t="shared" si="5"/>
        <v>0</v>
      </c>
      <c r="M26" s="362">
        <f t="shared" si="5"/>
        <v>1</v>
      </c>
      <c r="N26" s="363">
        <f t="shared" si="5"/>
        <v>1</v>
      </c>
      <c r="O26" s="104">
        <f t="shared" si="5"/>
        <v>1</v>
      </c>
      <c r="P26" s="529">
        <f t="shared" si="5"/>
        <v>0</v>
      </c>
      <c r="Q26" s="530">
        <f>SUM(E26:P26)</f>
        <v>3</v>
      </c>
    </row>
    <row r="27" spans="2:17" ht="15.05" customHeight="1">
      <c r="B27" s="838"/>
      <c r="C27" s="835"/>
      <c r="D27" s="346" t="s">
        <v>129</v>
      </c>
      <c r="E27" s="348"/>
      <c r="F27" s="349"/>
      <c r="G27" s="290"/>
      <c r="H27" s="348"/>
      <c r="I27" s="87"/>
      <c r="J27" s="87"/>
      <c r="K27" s="87"/>
      <c r="L27" s="87"/>
      <c r="M27" s="286"/>
      <c r="N27" s="349"/>
      <c r="O27" s="87"/>
      <c r="P27" s="531"/>
      <c r="Q27" s="532">
        <f>SUM(E27:P27)</f>
        <v>0</v>
      </c>
    </row>
    <row r="28" spans="2:17" ht="15.05" customHeight="1">
      <c r="B28" s="838"/>
      <c r="C28" s="835"/>
      <c r="D28" s="389" t="s">
        <v>130</v>
      </c>
      <c r="E28" s="549"/>
      <c r="F28" s="550"/>
      <c r="G28" s="487"/>
      <c r="H28" s="549"/>
      <c r="I28" s="486"/>
      <c r="J28" s="486"/>
      <c r="K28" s="486"/>
      <c r="L28" s="486"/>
      <c r="M28" s="488"/>
      <c r="N28" s="550"/>
      <c r="O28" s="486"/>
      <c r="P28" s="551"/>
      <c r="Q28" s="552"/>
    </row>
    <row r="29" spans="2:17" ht="15.05" customHeight="1">
      <c r="B29" s="838"/>
      <c r="C29" s="835"/>
      <c r="D29" s="350" t="s">
        <v>131</v>
      </c>
      <c r="E29" s="309"/>
      <c r="F29" s="352"/>
      <c r="G29" s="297"/>
      <c r="H29" s="309"/>
      <c r="I29" s="93"/>
      <c r="J29" s="93"/>
      <c r="K29" s="93"/>
      <c r="L29" s="93"/>
      <c r="M29" s="293">
        <v>1</v>
      </c>
      <c r="N29" s="352">
        <v>1</v>
      </c>
      <c r="O29" s="93">
        <v>1</v>
      </c>
      <c r="P29" s="533"/>
      <c r="Q29" s="534">
        <f>SUM(E29:P29)</f>
        <v>3</v>
      </c>
    </row>
    <row r="30" spans="2:17" ht="15.05" customHeight="1">
      <c r="B30" s="838"/>
      <c r="C30" s="843"/>
      <c r="D30" s="350" t="s">
        <v>83</v>
      </c>
      <c r="E30" s="309"/>
      <c r="F30" s="352"/>
      <c r="G30" s="297"/>
      <c r="H30" s="309"/>
      <c r="I30" s="93"/>
      <c r="J30" s="93"/>
      <c r="K30" s="93"/>
      <c r="L30" s="93"/>
      <c r="M30" s="293"/>
      <c r="N30" s="352"/>
      <c r="O30" s="93"/>
      <c r="P30" s="533"/>
      <c r="Q30" s="534">
        <f>SUM(E30:P30)</f>
        <v>0</v>
      </c>
    </row>
    <row r="31" spans="2:17" ht="15.05" customHeight="1">
      <c r="B31" s="838"/>
      <c r="C31" s="844" t="s">
        <v>161</v>
      </c>
      <c r="D31" s="706"/>
      <c r="E31" s="358">
        <v>0</v>
      </c>
      <c r="F31" s="359">
        <v>0</v>
      </c>
      <c r="G31" s="507">
        <v>0</v>
      </c>
      <c r="H31" s="358">
        <v>0</v>
      </c>
      <c r="I31" s="109">
        <v>0</v>
      </c>
      <c r="J31" s="109">
        <v>0</v>
      </c>
      <c r="K31" s="109">
        <v>0</v>
      </c>
      <c r="L31" s="109">
        <v>0</v>
      </c>
      <c r="M31" s="311">
        <v>0</v>
      </c>
      <c r="N31" s="359">
        <v>0</v>
      </c>
      <c r="O31" s="109">
        <v>0</v>
      </c>
      <c r="P31" s="539">
        <v>0</v>
      </c>
      <c r="Q31" s="540">
        <f t="shared" si="3"/>
        <v>0</v>
      </c>
    </row>
    <row r="32" spans="2:17" ht="15.05" customHeight="1">
      <c r="B32" s="838"/>
      <c r="C32" s="842" t="s">
        <v>162</v>
      </c>
      <c r="D32" s="691"/>
      <c r="E32" s="354">
        <f t="shared" ref="E32:P32" si="6">SUM(E33:E34)</f>
        <v>0</v>
      </c>
      <c r="F32" s="355">
        <f t="shared" si="6"/>
        <v>0</v>
      </c>
      <c r="G32" s="318">
        <f t="shared" si="6"/>
        <v>0</v>
      </c>
      <c r="H32" s="354">
        <f t="shared" si="6"/>
        <v>0</v>
      </c>
      <c r="I32" s="98">
        <f t="shared" si="6"/>
        <v>0</v>
      </c>
      <c r="J32" s="98">
        <f t="shared" si="6"/>
        <v>0</v>
      </c>
      <c r="K32" s="98">
        <f t="shared" si="6"/>
        <v>0</v>
      </c>
      <c r="L32" s="98">
        <f t="shared" si="6"/>
        <v>0</v>
      </c>
      <c r="M32" s="299">
        <f t="shared" si="6"/>
        <v>0</v>
      </c>
      <c r="N32" s="355">
        <f t="shared" si="6"/>
        <v>0</v>
      </c>
      <c r="O32" s="98">
        <f t="shared" si="6"/>
        <v>0</v>
      </c>
      <c r="P32" s="535">
        <f t="shared" si="6"/>
        <v>1</v>
      </c>
      <c r="Q32" s="536">
        <f t="shared" si="3"/>
        <v>1</v>
      </c>
    </row>
    <row r="33" spans="2:17" ht="15.05" customHeight="1">
      <c r="B33" s="838"/>
      <c r="C33" s="19"/>
      <c r="D33" s="83" t="s">
        <v>163</v>
      </c>
      <c r="E33" s="348">
        <v>0</v>
      </c>
      <c r="F33" s="349"/>
      <c r="G33" s="290"/>
      <c r="H33" s="348"/>
      <c r="I33" s="87"/>
      <c r="J33" s="87"/>
      <c r="K33" s="87"/>
      <c r="L33" s="87"/>
      <c r="M33" s="286"/>
      <c r="N33" s="349"/>
      <c r="O33" s="87">
        <v>0</v>
      </c>
      <c r="P33" s="531">
        <v>1</v>
      </c>
      <c r="Q33" s="532">
        <f>SUM(E33:P33)</f>
        <v>1</v>
      </c>
    </row>
    <row r="34" spans="2:17" ht="15.05" customHeight="1">
      <c r="B34" s="838"/>
      <c r="C34" s="384"/>
      <c r="D34" s="89" t="s">
        <v>164</v>
      </c>
      <c r="E34" s="309"/>
      <c r="F34" s="352"/>
      <c r="G34" s="297"/>
      <c r="H34" s="309"/>
      <c r="I34" s="93"/>
      <c r="J34" s="93"/>
      <c r="K34" s="93"/>
      <c r="L34" s="93"/>
      <c r="M34" s="293"/>
      <c r="N34" s="352"/>
      <c r="O34" s="93"/>
      <c r="P34" s="533"/>
      <c r="Q34" s="534">
        <f>SUM(E34:P34)</f>
        <v>0</v>
      </c>
    </row>
    <row r="35" spans="2:17" ht="15.05" customHeight="1" thickBot="1">
      <c r="B35" s="839"/>
      <c r="C35" s="845" t="s">
        <v>165</v>
      </c>
      <c r="D35" s="746"/>
      <c r="E35" s="365"/>
      <c r="F35" s="366"/>
      <c r="G35" s="326"/>
      <c r="H35" s="365"/>
      <c r="I35" s="321"/>
      <c r="J35" s="321"/>
      <c r="K35" s="321"/>
      <c r="L35" s="321"/>
      <c r="M35" s="323"/>
      <c r="N35" s="366"/>
      <c r="O35" s="321"/>
      <c r="P35" s="553"/>
      <c r="Q35" s="554">
        <f t="shared" si="3"/>
        <v>0</v>
      </c>
    </row>
  </sheetData>
  <mergeCells count="24">
    <mergeCell ref="C32:D32"/>
    <mergeCell ref="C35:D35"/>
    <mergeCell ref="P2:P3"/>
    <mergeCell ref="Q2:Q3"/>
    <mergeCell ref="B4:D4"/>
    <mergeCell ref="B5:D5"/>
    <mergeCell ref="B6:B35"/>
    <mergeCell ref="C6:D6"/>
    <mergeCell ref="C23:D23"/>
    <mergeCell ref="C26:D26"/>
    <mergeCell ref="C27:C30"/>
    <mergeCell ref="C31:D31"/>
    <mergeCell ref="J2:J3"/>
    <mergeCell ref="K2:K3"/>
    <mergeCell ref="L2:L3"/>
    <mergeCell ref="M2:M3"/>
    <mergeCell ref="N2:N3"/>
    <mergeCell ref="O2:O3"/>
    <mergeCell ref="B2:D3"/>
    <mergeCell ref="E2:E3"/>
    <mergeCell ref="F2:F3"/>
    <mergeCell ref="G2:G3"/>
    <mergeCell ref="H2:H3"/>
    <mergeCell ref="I2:I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31A9-AC71-42B2-995E-342FAB5E4498}">
  <sheetPr>
    <pageSetUpPr fitToPage="1"/>
  </sheetPr>
  <dimension ref="B1:Q36"/>
  <sheetViews>
    <sheetView showGridLines="0" showZeros="0" topLeftCell="A16" zoomScaleNormal="100" zoomScaleSheetLayoutView="115" workbookViewId="0">
      <selection activeCell="A8" sqref="A8:A11"/>
    </sheetView>
  </sheetViews>
  <sheetFormatPr defaultColWidth="8.69921875" defaultRowHeight="10.65"/>
  <cols>
    <col min="1" max="1" width="1.19921875" style="16" customWidth="1"/>
    <col min="2" max="2" width="2.69921875" style="16" customWidth="1"/>
    <col min="3" max="3" width="4.19921875" style="16" customWidth="1"/>
    <col min="4" max="4" width="17.09765625" style="16" customWidth="1"/>
    <col min="5" max="16" width="3.69921875" style="16" customWidth="1"/>
    <col min="17" max="17" width="4.69921875" style="16" customWidth="1"/>
    <col min="18" max="18" width="1.19921875" style="16" customWidth="1"/>
    <col min="19" max="16384" width="8.69921875" style="16"/>
  </cols>
  <sheetData>
    <row r="1" spans="2:17" ht="16.45" customHeight="1" thickBot="1">
      <c r="B1" s="367" t="s">
        <v>179</v>
      </c>
    </row>
    <row r="2" spans="2:17">
      <c r="B2" s="875" t="s">
        <v>180</v>
      </c>
      <c r="C2" s="876"/>
      <c r="D2" s="877"/>
      <c r="E2" s="869">
        <v>1</v>
      </c>
      <c r="F2" s="765">
        <v>2</v>
      </c>
      <c r="G2" s="848">
        <v>3</v>
      </c>
      <c r="H2" s="869">
        <v>4</v>
      </c>
      <c r="I2" s="765">
        <v>5</v>
      </c>
      <c r="J2" s="765">
        <v>6</v>
      </c>
      <c r="K2" s="765">
        <v>7</v>
      </c>
      <c r="L2" s="765">
        <v>8</v>
      </c>
      <c r="M2" s="852">
        <v>9</v>
      </c>
      <c r="N2" s="861">
        <v>10</v>
      </c>
      <c r="O2" s="765">
        <v>11</v>
      </c>
      <c r="P2" s="871">
        <v>12</v>
      </c>
      <c r="Q2" s="873" t="s">
        <v>60</v>
      </c>
    </row>
    <row r="3" spans="2:17" ht="11.3" thickBot="1">
      <c r="B3" s="878"/>
      <c r="C3" s="879"/>
      <c r="D3" s="880"/>
      <c r="E3" s="870"/>
      <c r="F3" s="766"/>
      <c r="G3" s="849"/>
      <c r="H3" s="870"/>
      <c r="I3" s="766"/>
      <c r="J3" s="766"/>
      <c r="K3" s="766"/>
      <c r="L3" s="766"/>
      <c r="M3" s="853"/>
      <c r="N3" s="862"/>
      <c r="O3" s="766"/>
      <c r="P3" s="872"/>
      <c r="Q3" s="874"/>
    </row>
    <row r="4" spans="2:17" ht="15.05" customHeight="1">
      <c r="B4" s="742" t="s">
        <v>141</v>
      </c>
      <c r="C4" s="739"/>
      <c r="D4" s="741"/>
      <c r="E4" s="341">
        <f>SUM([2]start:end!E4)</f>
        <v>17</v>
      </c>
      <c r="F4" s="342">
        <f>SUM([2]start:end!F4)</f>
        <v>15</v>
      </c>
      <c r="G4" s="266">
        <f>SUM([2]start:end!G4)</f>
        <v>14</v>
      </c>
      <c r="H4" s="341">
        <f>SUM([2]start:end!H4)</f>
        <v>12</v>
      </c>
      <c r="I4" s="212">
        <f>SUM([2]start:end!I4)</f>
        <v>9</v>
      </c>
      <c r="J4" s="212">
        <f>SUM([2]start:end!J4)</f>
        <v>11</v>
      </c>
      <c r="K4" s="212">
        <f>SUM([2]start:end!K4)</f>
        <v>11</v>
      </c>
      <c r="L4" s="212">
        <f>SUM([2]start:end!L4)</f>
        <v>14</v>
      </c>
      <c r="M4" s="262">
        <f>SUM([2]start:end!M4)</f>
        <v>12</v>
      </c>
      <c r="N4" s="342">
        <f>SUM([2]start:end!N4)</f>
        <v>16</v>
      </c>
      <c r="O4" s="212">
        <f>SUM([2]start:end!O4)</f>
        <v>13</v>
      </c>
      <c r="P4" s="522">
        <f>SUM([2]start:end!P4)</f>
        <v>13</v>
      </c>
      <c r="Q4" s="523">
        <f t="shared" ref="Q4:Q18" si="0">SUM(E4:P4)</f>
        <v>157</v>
      </c>
    </row>
    <row r="5" spans="2:17" ht="15.05" customHeight="1" thickBot="1">
      <c r="B5" s="733" t="s">
        <v>136</v>
      </c>
      <c r="C5" s="734"/>
      <c r="D5" s="735"/>
      <c r="E5" s="671">
        <f t="shared" ref="E5:P5" si="1">SUM(E6,E23,E32,E26,E31)</f>
        <v>17</v>
      </c>
      <c r="F5" s="672">
        <f t="shared" si="1"/>
        <v>15</v>
      </c>
      <c r="G5" s="673">
        <f t="shared" si="1"/>
        <v>12</v>
      </c>
      <c r="H5" s="672">
        <f t="shared" si="1"/>
        <v>12</v>
      </c>
      <c r="I5" s="672">
        <f t="shared" si="1"/>
        <v>8</v>
      </c>
      <c r="J5" s="672">
        <f t="shared" si="1"/>
        <v>11</v>
      </c>
      <c r="K5" s="672">
        <f t="shared" si="1"/>
        <v>10</v>
      </c>
      <c r="L5" s="672">
        <f t="shared" si="1"/>
        <v>12</v>
      </c>
      <c r="M5" s="674">
        <f t="shared" si="1"/>
        <v>12</v>
      </c>
      <c r="N5" s="672">
        <f t="shared" si="1"/>
        <v>16</v>
      </c>
      <c r="O5" s="672">
        <f t="shared" si="1"/>
        <v>12</v>
      </c>
      <c r="P5" s="675">
        <f t="shared" si="1"/>
        <v>13</v>
      </c>
      <c r="Q5" s="528">
        <f t="shared" si="0"/>
        <v>150</v>
      </c>
    </row>
    <row r="6" spans="2:17" ht="15.05" customHeight="1" thickTop="1">
      <c r="B6" s="838" t="s">
        <v>142</v>
      </c>
      <c r="C6" s="840" t="s">
        <v>143</v>
      </c>
      <c r="D6" s="841"/>
      <c r="E6" s="626">
        <f>SUM([2]start:end!E6)</f>
        <v>2</v>
      </c>
      <c r="F6" s="627">
        <f>SUM([2]start:end!F6)</f>
        <v>0</v>
      </c>
      <c r="G6" s="628">
        <f>SUM([2]start:end!G6)</f>
        <v>1</v>
      </c>
      <c r="H6" s="626">
        <f>SUM([2]start:end!H6)</f>
        <v>1</v>
      </c>
      <c r="I6" s="629">
        <f>SUM([2]start:end!I6)</f>
        <v>3</v>
      </c>
      <c r="J6" s="629">
        <f>SUM([2]start:end!J6)</f>
        <v>5</v>
      </c>
      <c r="K6" s="629">
        <f>SUM([2]start:end!K6)</f>
        <v>7</v>
      </c>
      <c r="L6" s="629">
        <f>SUM([2]start:end!L6)</f>
        <v>10</v>
      </c>
      <c r="M6" s="630">
        <f>SUM([2]start:end!M6)</f>
        <v>9</v>
      </c>
      <c r="N6" s="627">
        <f>SUM([2]start:end!N6)</f>
        <v>6</v>
      </c>
      <c r="O6" s="629">
        <f>SUM([2]start:end!O6)</f>
        <v>4</v>
      </c>
      <c r="P6" s="631">
        <f>SUM([2]start:end!P6)</f>
        <v>6</v>
      </c>
      <c r="Q6" s="530">
        <f t="shared" si="0"/>
        <v>54</v>
      </c>
    </row>
    <row r="7" spans="2:17" ht="15.05" customHeight="1">
      <c r="B7" s="838"/>
      <c r="C7" s="19"/>
      <c r="D7" s="83" t="s">
        <v>144</v>
      </c>
      <c r="E7" s="632">
        <f>SUM([2]start:end!E7)</f>
        <v>0</v>
      </c>
      <c r="F7" s="633">
        <f>SUM([2]start:end!F7)</f>
        <v>0</v>
      </c>
      <c r="G7" s="634">
        <f>SUM([2]start:end!G7)</f>
        <v>0</v>
      </c>
      <c r="H7" s="632">
        <f>SUM([2]start:end!H7)</f>
        <v>0</v>
      </c>
      <c r="I7" s="635">
        <f>SUM([2]start:end!I7)</f>
        <v>0</v>
      </c>
      <c r="J7" s="635">
        <f>SUM([2]start:end!J7)</f>
        <v>0</v>
      </c>
      <c r="K7" s="635">
        <f>SUM([2]start:end!K7)</f>
        <v>1</v>
      </c>
      <c r="L7" s="635">
        <f>SUM([2]start:end!L7)</f>
        <v>1</v>
      </c>
      <c r="M7" s="636">
        <f>SUM([2]start:end!M7)</f>
        <v>1</v>
      </c>
      <c r="N7" s="633">
        <f>SUM([2]start:end!N7)</f>
        <v>2</v>
      </c>
      <c r="O7" s="635">
        <f>SUM([2]start:end!O7)</f>
        <v>2</v>
      </c>
      <c r="P7" s="637">
        <f>SUM([2]start:end!P7)</f>
        <v>0</v>
      </c>
      <c r="Q7" s="532">
        <f t="shared" si="0"/>
        <v>7</v>
      </c>
    </row>
    <row r="8" spans="2:17" ht="15.05" customHeight="1">
      <c r="B8" s="838"/>
      <c r="C8" s="19"/>
      <c r="D8" s="83" t="s">
        <v>112</v>
      </c>
      <c r="E8" s="632">
        <f>SUM([2]start:end!E8)</f>
        <v>0</v>
      </c>
      <c r="F8" s="633">
        <f>SUM([2]start:end!F8)</f>
        <v>0</v>
      </c>
      <c r="G8" s="634">
        <f>SUM([2]start:end!G8)</f>
        <v>0</v>
      </c>
      <c r="H8" s="632">
        <f>SUM([2]start:end!H8)</f>
        <v>0</v>
      </c>
      <c r="I8" s="635">
        <f>SUM([2]start:end!I8)</f>
        <v>0</v>
      </c>
      <c r="J8" s="635">
        <f>SUM([2]start:end!J8)</f>
        <v>2</v>
      </c>
      <c r="K8" s="635">
        <f>SUM([2]start:end!K8)</f>
        <v>0</v>
      </c>
      <c r="L8" s="635">
        <f>SUM([2]start:end!L8)</f>
        <v>3</v>
      </c>
      <c r="M8" s="636">
        <f>SUM([2]start:end!M8)</f>
        <v>0</v>
      </c>
      <c r="N8" s="633">
        <f>SUM([2]start:end!N8)</f>
        <v>0</v>
      </c>
      <c r="O8" s="635">
        <f>SUM([2]start:end!O8)</f>
        <v>0</v>
      </c>
      <c r="P8" s="637">
        <f>SUM([2]start:end!P8)</f>
        <v>0</v>
      </c>
      <c r="Q8" s="532">
        <f t="shared" si="0"/>
        <v>5</v>
      </c>
    </row>
    <row r="9" spans="2:17" ht="15.05" customHeight="1">
      <c r="B9" s="838"/>
      <c r="C9" s="19"/>
      <c r="D9" s="83" t="s">
        <v>145</v>
      </c>
      <c r="E9" s="632">
        <f>SUM([2]start:end!E9)</f>
        <v>0</v>
      </c>
      <c r="F9" s="633">
        <f>SUM([2]start:end!F9)</f>
        <v>0</v>
      </c>
      <c r="G9" s="634">
        <f>SUM([2]start:end!G9)</f>
        <v>0</v>
      </c>
      <c r="H9" s="632">
        <f>SUM([2]start:end!H9)</f>
        <v>0</v>
      </c>
      <c r="I9" s="635">
        <f>SUM([2]start:end!I9)</f>
        <v>0</v>
      </c>
      <c r="J9" s="635">
        <f>SUM([2]start:end!J9)</f>
        <v>0</v>
      </c>
      <c r="K9" s="635">
        <f>SUM([2]start:end!K9)</f>
        <v>0</v>
      </c>
      <c r="L9" s="635">
        <f>SUM([2]start:end!L9)</f>
        <v>0</v>
      </c>
      <c r="M9" s="636">
        <f>SUM([2]start:end!M9)</f>
        <v>0</v>
      </c>
      <c r="N9" s="633">
        <f>SUM([2]start:end!N9)</f>
        <v>0</v>
      </c>
      <c r="O9" s="635">
        <f>SUM([2]start:end!O9)</f>
        <v>0</v>
      </c>
      <c r="P9" s="637">
        <f>SUM([2]start:end!P9)</f>
        <v>0</v>
      </c>
      <c r="Q9" s="532">
        <f t="shared" si="0"/>
        <v>0</v>
      </c>
    </row>
    <row r="10" spans="2:17" ht="15.05" customHeight="1">
      <c r="B10" s="838"/>
      <c r="C10" s="19"/>
      <c r="D10" s="83" t="s">
        <v>146</v>
      </c>
      <c r="E10" s="632">
        <f>SUM([2]start:end!E10)</f>
        <v>0</v>
      </c>
      <c r="F10" s="633">
        <f>SUM([2]start:end!F10)</f>
        <v>0</v>
      </c>
      <c r="G10" s="634">
        <f>SUM([2]start:end!G10)</f>
        <v>0</v>
      </c>
      <c r="H10" s="632">
        <f>SUM([2]start:end!H10)</f>
        <v>0</v>
      </c>
      <c r="I10" s="635">
        <f>SUM([2]start:end!I10)</f>
        <v>0</v>
      </c>
      <c r="J10" s="635">
        <f>SUM([2]start:end!J10)</f>
        <v>0</v>
      </c>
      <c r="K10" s="635">
        <f>SUM([2]start:end!K10)</f>
        <v>0</v>
      </c>
      <c r="L10" s="635">
        <f>SUM([2]start:end!L10)</f>
        <v>1</v>
      </c>
      <c r="M10" s="636">
        <f>SUM([2]start:end!M10)</f>
        <v>0</v>
      </c>
      <c r="N10" s="633">
        <f>SUM([2]start:end!N10)</f>
        <v>0</v>
      </c>
      <c r="O10" s="635">
        <f>SUM([2]start:end!O10)</f>
        <v>0</v>
      </c>
      <c r="P10" s="637">
        <f>SUM([2]start:end!P10)</f>
        <v>0</v>
      </c>
      <c r="Q10" s="532">
        <f t="shared" si="0"/>
        <v>1</v>
      </c>
    </row>
    <row r="11" spans="2:17" ht="15.05" customHeight="1">
      <c r="B11" s="838"/>
      <c r="C11" s="19"/>
      <c r="D11" s="83" t="s">
        <v>147</v>
      </c>
      <c r="E11" s="632">
        <f>SUM([2]start:end!E11)</f>
        <v>0</v>
      </c>
      <c r="F11" s="633">
        <f>SUM([2]start:end!F11)</f>
        <v>0</v>
      </c>
      <c r="G11" s="634">
        <f>SUM([2]start:end!G11)</f>
        <v>0</v>
      </c>
      <c r="H11" s="632">
        <f>SUM([2]start:end!H11)</f>
        <v>0</v>
      </c>
      <c r="I11" s="635">
        <f>SUM([2]start:end!I11)</f>
        <v>0</v>
      </c>
      <c r="J11" s="635">
        <f>SUM([2]start:end!J11)</f>
        <v>0</v>
      </c>
      <c r="K11" s="635">
        <f>SUM([2]start:end!K11)</f>
        <v>0</v>
      </c>
      <c r="L11" s="635">
        <f>SUM([2]start:end!L11)</f>
        <v>0</v>
      </c>
      <c r="M11" s="636">
        <f>SUM([2]start:end!M11)</f>
        <v>2</v>
      </c>
      <c r="N11" s="633">
        <f>SUM([2]start:end!N11)</f>
        <v>1</v>
      </c>
      <c r="O11" s="635">
        <f>SUM([2]start:end!O11)</f>
        <v>0</v>
      </c>
      <c r="P11" s="637">
        <f>SUM([2]start:end!P11)</f>
        <v>0</v>
      </c>
      <c r="Q11" s="532">
        <f t="shared" si="0"/>
        <v>3</v>
      </c>
    </row>
    <row r="12" spans="2:17" ht="15.05" customHeight="1">
      <c r="B12" s="838"/>
      <c r="C12" s="19"/>
      <c r="D12" s="83" t="s">
        <v>148</v>
      </c>
      <c r="E12" s="632">
        <f>SUM([2]start:end!E12)</f>
        <v>0</v>
      </c>
      <c r="F12" s="633">
        <f>SUM([2]start:end!F12)</f>
        <v>0</v>
      </c>
      <c r="G12" s="634">
        <f>SUM([2]start:end!G12)</f>
        <v>1</v>
      </c>
      <c r="H12" s="632">
        <f>SUM([2]start:end!H12)</f>
        <v>0</v>
      </c>
      <c r="I12" s="635">
        <f>SUM([2]start:end!I12)</f>
        <v>0</v>
      </c>
      <c r="J12" s="635">
        <f>SUM([2]start:end!J12)</f>
        <v>0</v>
      </c>
      <c r="K12" s="635">
        <f>SUM([2]start:end!K12)</f>
        <v>0</v>
      </c>
      <c r="L12" s="635">
        <f>SUM([2]start:end!L12)</f>
        <v>0</v>
      </c>
      <c r="M12" s="636">
        <f>SUM([2]start:end!M12)</f>
        <v>0</v>
      </c>
      <c r="N12" s="633">
        <f>SUM([2]start:end!N12)</f>
        <v>0</v>
      </c>
      <c r="O12" s="635">
        <f>SUM([2]start:end!O12)</f>
        <v>0</v>
      </c>
      <c r="P12" s="637">
        <f>SUM([2]start:end!P12)</f>
        <v>0</v>
      </c>
      <c r="Q12" s="532">
        <f t="shared" si="0"/>
        <v>1</v>
      </c>
    </row>
    <row r="13" spans="2:17" ht="15.05" customHeight="1">
      <c r="B13" s="838"/>
      <c r="C13" s="19"/>
      <c r="D13" s="83" t="s">
        <v>149</v>
      </c>
      <c r="E13" s="632">
        <f>SUM([2]start:end!E13)</f>
        <v>0</v>
      </c>
      <c r="F13" s="633">
        <f>SUM([2]start:end!F13)</f>
        <v>0</v>
      </c>
      <c r="G13" s="634">
        <f>SUM([2]start:end!G13)</f>
        <v>0</v>
      </c>
      <c r="H13" s="632">
        <f>SUM([2]start:end!H13)</f>
        <v>0</v>
      </c>
      <c r="I13" s="635">
        <f>SUM([2]start:end!I13)</f>
        <v>0</v>
      </c>
      <c r="J13" s="635">
        <f>SUM([2]start:end!J13)</f>
        <v>1</v>
      </c>
      <c r="K13" s="635">
        <f>SUM([2]start:end!K13)</f>
        <v>0</v>
      </c>
      <c r="L13" s="635">
        <f>SUM([2]start:end!L13)</f>
        <v>1</v>
      </c>
      <c r="M13" s="636">
        <f>SUM([2]start:end!M13)</f>
        <v>0</v>
      </c>
      <c r="N13" s="633">
        <f>SUM([2]start:end!N13)</f>
        <v>1</v>
      </c>
      <c r="O13" s="635">
        <f>SUM([2]start:end!O13)</f>
        <v>0</v>
      </c>
      <c r="P13" s="637">
        <f>SUM([2]start:end!P13)</f>
        <v>0</v>
      </c>
      <c r="Q13" s="532">
        <f t="shared" si="0"/>
        <v>3</v>
      </c>
    </row>
    <row r="14" spans="2:17" ht="15.05" customHeight="1">
      <c r="B14" s="838"/>
      <c r="C14" s="19"/>
      <c r="D14" s="83" t="s">
        <v>150</v>
      </c>
      <c r="E14" s="632">
        <f>SUM([2]start:end!E14)</f>
        <v>0</v>
      </c>
      <c r="F14" s="633">
        <f>SUM([2]start:end!F14)</f>
        <v>0</v>
      </c>
      <c r="G14" s="634">
        <f>SUM([2]start:end!G14)</f>
        <v>0</v>
      </c>
      <c r="H14" s="632">
        <f>SUM([2]start:end!H14)</f>
        <v>0</v>
      </c>
      <c r="I14" s="635">
        <f>SUM([2]start:end!I14)</f>
        <v>0</v>
      </c>
      <c r="J14" s="635">
        <f>SUM([2]start:end!J14)</f>
        <v>0</v>
      </c>
      <c r="K14" s="635">
        <f>SUM([2]start:end!K14)</f>
        <v>0</v>
      </c>
      <c r="L14" s="635">
        <f>SUM([2]start:end!L14)</f>
        <v>0</v>
      </c>
      <c r="M14" s="636">
        <f>SUM([2]start:end!M14)</f>
        <v>0</v>
      </c>
      <c r="N14" s="633">
        <f>SUM([2]start:end!N14)</f>
        <v>0</v>
      </c>
      <c r="O14" s="635">
        <f>SUM([2]start:end!O14)</f>
        <v>0</v>
      </c>
      <c r="P14" s="637">
        <f>SUM([2]start:end!P14)</f>
        <v>0</v>
      </c>
      <c r="Q14" s="532">
        <f t="shared" si="0"/>
        <v>0</v>
      </c>
    </row>
    <row r="15" spans="2:17" ht="15.05" customHeight="1">
      <c r="B15" s="838"/>
      <c r="C15" s="19"/>
      <c r="D15" s="83" t="s">
        <v>151</v>
      </c>
      <c r="E15" s="632">
        <f>SUM([2]start:end!E15)</f>
        <v>0</v>
      </c>
      <c r="F15" s="633">
        <f>SUM([2]start:end!F15)</f>
        <v>0</v>
      </c>
      <c r="G15" s="634">
        <f>SUM([2]start:end!G15)</f>
        <v>0</v>
      </c>
      <c r="H15" s="632">
        <f>SUM([2]start:end!H15)</f>
        <v>0</v>
      </c>
      <c r="I15" s="635">
        <f>SUM([2]start:end!I15)</f>
        <v>0</v>
      </c>
      <c r="J15" s="635">
        <f>SUM([2]start:end!J15)</f>
        <v>0</v>
      </c>
      <c r="K15" s="635">
        <f>SUM([2]start:end!K15)</f>
        <v>0</v>
      </c>
      <c r="L15" s="635">
        <f>SUM([2]start:end!L15)</f>
        <v>0</v>
      </c>
      <c r="M15" s="636">
        <f>SUM([2]start:end!M15)</f>
        <v>0</v>
      </c>
      <c r="N15" s="633">
        <f>SUM([2]start:end!N15)</f>
        <v>0</v>
      </c>
      <c r="O15" s="635">
        <f>SUM([2]start:end!O15)</f>
        <v>0</v>
      </c>
      <c r="P15" s="637">
        <f>SUM([2]start:end!P15)</f>
        <v>0</v>
      </c>
      <c r="Q15" s="532">
        <f t="shared" si="0"/>
        <v>0</v>
      </c>
    </row>
    <row r="16" spans="2:17" ht="15.05" customHeight="1">
      <c r="B16" s="838"/>
      <c r="C16" s="19"/>
      <c r="D16" s="83" t="s">
        <v>120</v>
      </c>
      <c r="E16" s="632">
        <f>SUM([2]start:end!E16)</f>
        <v>2</v>
      </c>
      <c r="F16" s="633">
        <f>SUM([2]start:end!F16)</f>
        <v>0</v>
      </c>
      <c r="G16" s="634">
        <f>SUM([2]start:end!G16)</f>
        <v>0</v>
      </c>
      <c r="H16" s="632">
        <f>SUM([2]start:end!H16)</f>
        <v>1</v>
      </c>
      <c r="I16" s="635">
        <f>SUM([2]start:end!I16)</f>
        <v>3</v>
      </c>
      <c r="J16" s="635">
        <f>SUM([2]start:end!J16)</f>
        <v>2</v>
      </c>
      <c r="K16" s="635">
        <f>SUM([2]start:end!K16)</f>
        <v>6</v>
      </c>
      <c r="L16" s="635">
        <f>SUM([2]start:end!L16)</f>
        <v>4</v>
      </c>
      <c r="M16" s="636">
        <f>SUM([2]start:end!M16)</f>
        <v>6</v>
      </c>
      <c r="N16" s="633">
        <f>SUM([2]start:end!N16)</f>
        <v>2</v>
      </c>
      <c r="O16" s="635">
        <f>SUM([2]start:end!O16)</f>
        <v>2</v>
      </c>
      <c r="P16" s="637">
        <f>SUM([2]start:end!P16)</f>
        <v>6</v>
      </c>
      <c r="Q16" s="532">
        <f t="shared" si="0"/>
        <v>34</v>
      </c>
    </row>
    <row r="17" spans="2:17" ht="15.05" customHeight="1">
      <c r="B17" s="838"/>
      <c r="C17" s="19"/>
      <c r="D17" s="83" t="s">
        <v>153</v>
      </c>
      <c r="E17" s="632">
        <f>SUM([2]start:end!E17)</f>
        <v>0</v>
      </c>
      <c r="F17" s="633">
        <f>SUM([2]start:end!F17)</f>
        <v>0</v>
      </c>
      <c r="G17" s="634">
        <f>SUM([2]start:end!G17)</f>
        <v>0</v>
      </c>
      <c r="H17" s="632">
        <f>SUM([2]start:end!H17)</f>
        <v>0</v>
      </c>
      <c r="I17" s="635">
        <f>SUM([2]start:end!I17)</f>
        <v>0</v>
      </c>
      <c r="J17" s="635">
        <f>SUM([2]start:end!J17)</f>
        <v>0</v>
      </c>
      <c r="K17" s="635">
        <f>SUM([2]start:end!K17)</f>
        <v>0</v>
      </c>
      <c r="L17" s="635">
        <f>SUM([2]start:end!L17)</f>
        <v>0</v>
      </c>
      <c r="M17" s="636">
        <f>SUM([2]start:end!M17)</f>
        <v>0</v>
      </c>
      <c r="N17" s="633">
        <f>SUM([2]start:end!N17)</f>
        <v>0</v>
      </c>
      <c r="O17" s="635">
        <f>SUM([2]start:end!O17)</f>
        <v>0</v>
      </c>
      <c r="P17" s="637">
        <f>SUM([2]start:end!P17)</f>
        <v>0</v>
      </c>
      <c r="Q17" s="532">
        <f t="shared" si="0"/>
        <v>0</v>
      </c>
    </row>
    <row r="18" spans="2:17" ht="15.05" customHeight="1">
      <c r="B18" s="838"/>
      <c r="C18" s="19"/>
      <c r="D18" s="83" t="s">
        <v>154</v>
      </c>
      <c r="E18" s="632">
        <f>SUM([2]start:end!E18)</f>
        <v>0</v>
      </c>
      <c r="F18" s="633">
        <f>SUM([2]start:end!F18)</f>
        <v>0</v>
      </c>
      <c r="G18" s="634">
        <f>SUM([2]start:end!G18)</f>
        <v>0</v>
      </c>
      <c r="H18" s="632">
        <f>SUM([2]start:end!H18)</f>
        <v>0</v>
      </c>
      <c r="I18" s="635">
        <f>SUM([2]start:end!I18)</f>
        <v>0</v>
      </c>
      <c r="J18" s="635">
        <f>SUM([2]start:end!J18)</f>
        <v>0</v>
      </c>
      <c r="K18" s="638">
        <f>SUM([2]start:end!K18)</f>
        <v>0</v>
      </c>
      <c r="L18" s="635">
        <f>SUM([2]start:end!L18)</f>
        <v>0</v>
      </c>
      <c r="M18" s="636">
        <f>SUM([2]start:end!M18)</f>
        <v>0</v>
      </c>
      <c r="N18" s="633">
        <f>SUM([2]start:end!N18)</f>
        <v>0</v>
      </c>
      <c r="O18" s="635">
        <f>SUM([2]start:end!O18)</f>
        <v>0</v>
      </c>
      <c r="P18" s="637">
        <f>SUM([2]start:end!P18)</f>
        <v>0</v>
      </c>
      <c r="Q18" s="532">
        <f t="shared" si="0"/>
        <v>0</v>
      </c>
    </row>
    <row r="19" spans="2:17" ht="15.05" customHeight="1">
      <c r="B19" s="838"/>
      <c r="C19" s="19"/>
      <c r="D19" s="83" t="s">
        <v>155</v>
      </c>
      <c r="E19" s="632">
        <f>SUM([2]start:end!E19)</f>
        <v>0</v>
      </c>
      <c r="F19" s="633">
        <f>SUM([2]start:end!F19)</f>
        <v>0</v>
      </c>
      <c r="G19" s="634">
        <f>SUM([2]start:end!G19)</f>
        <v>0</v>
      </c>
      <c r="H19" s="632">
        <f>SUM([2]start:end!H19)</f>
        <v>0</v>
      </c>
      <c r="I19" s="635">
        <f>SUM([2]start:end!I19)</f>
        <v>0</v>
      </c>
      <c r="J19" s="635">
        <f>SUM([2]start:end!J19)</f>
        <v>0</v>
      </c>
      <c r="K19" s="635">
        <f>SUM([2]start:end!K19)</f>
        <v>0</v>
      </c>
      <c r="L19" s="635">
        <f>SUM([2]start:end!L19)</f>
        <v>0</v>
      </c>
      <c r="M19" s="636">
        <f>SUM([2]start:end!M19)</f>
        <v>0</v>
      </c>
      <c r="N19" s="633">
        <f>SUM([2]start:end!N19)</f>
        <v>0</v>
      </c>
      <c r="O19" s="635">
        <f>SUM([2]start:end!O19)</f>
        <v>0</v>
      </c>
      <c r="P19" s="637">
        <f>SUM([2]start:end!P19)</f>
        <v>0</v>
      </c>
      <c r="Q19" s="532">
        <f t="shared" ref="Q19:Q35" si="2">SUM(E19:P19)</f>
        <v>0</v>
      </c>
    </row>
    <row r="20" spans="2:17" ht="15.05" customHeight="1">
      <c r="B20" s="838"/>
      <c r="C20" s="19"/>
      <c r="D20" s="83" t="s">
        <v>156</v>
      </c>
      <c r="E20" s="632">
        <f>SUM([2]start:end!E20)</f>
        <v>0</v>
      </c>
      <c r="F20" s="633">
        <f>SUM([2]start:end!F20)</f>
        <v>0</v>
      </c>
      <c r="G20" s="634">
        <f>SUM([2]start:end!G20)</f>
        <v>0</v>
      </c>
      <c r="H20" s="632">
        <f>SUM([2]start:end!H20)</f>
        <v>0</v>
      </c>
      <c r="I20" s="635">
        <f>SUM([2]start:end!I20)</f>
        <v>0</v>
      </c>
      <c r="J20" s="635">
        <f>SUM([2]start:end!J20)</f>
        <v>0</v>
      </c>
      <c r="K20" s="635">
        <f>SUM([2]start:end!K20)</f>
        <v>0</v>
      </c>
      <c r="L20" s="635">
        <f>SUM([2]start:end!L20)</f>
        <v>0</v>
      </c>
      <c r="M20" s="636">
        <f>SUM([2]start:end!M20)</f>
        <v>0</v>
      </c>
      <c r="N20" s="633">
        <f>SUM([2]start:end!N20)</f>
        <v>0</v>
      </c>
      <c r="O20" s="635">
        <f>SUM([2]start:end!O20)</f>
        <v>0</v>
      </c>
      <c r="P20" s="637">
        <f>SUM([2]start:end!P20)</f>
        <v>0</v>
      </c>
      <c r="Q20" s="532">
        <f t="shared" si="2"/>
        <v>0</v>
      </c>
    </row>
    <row r="21" spans="2:17" ht="15.05" customHeight="1">
      <c r="B21" s="838"/>
      <c r="C21" s="19"/>
      <c r="D21" s="83" t="s">
        <v>157</v>
      </c>
      <c r="E21" s="632">
        <f>SUM([2]start:end!E21)</f>
        <v>0</v>
      </c>
      <c r="F21" s="633">
        <f>SUM([2]start:end!F21)</f>
        <v>0</v>
      </c>
      <c r="G21" s="634">
        <f>SUM([2]start:end!G21)</f>
        <v>0</v>
      </c>
      <c r="H21" s="632">
        <f>SUM([2]start:end!H21)</f>
        <v>0</v>
      </c>
      <c r="I21" s="635">
        <f>SUM([2]start:end!I21)</f>
        <v>0</v>
      </c>
      <c r="J21" s="635">
        <f>SUM([2]start:end!J21)</f>
        <v>0</v>
      </c>
      <c r="K21" s="635">
        <f>SUM([2]start:end!K21)</f>
        <v>0</v>
      </c>
      <c r="L21" s="635">
        <f>SUM([2]start:end!L21)</f>
        <v>0</v>
      </c>
      <c r="M21" s="636">
        <f>SUM([2]start:end!M21)</f>
        <v>0</v>
      </c>
      <c r="N21" s="633">
        <f>SUM([2]start:end!N21)</f>
        <v>0</v>
      </c>
      <c r="O21" s="635">
        <f>SUM([2]start:end!O21)</f>
        <v>0</v>
      </c>
      <c r="P21" s="637">
        <f>SUM([2]start:end!P21)</f>
        <v>0</v>
      </c>
      <c r="Q21" s="532">
        <f t="shared" si="2"/>
        <v>0</v>
      </c>
    </row>
    <row r="22" spans="2:17" ht="15.05" customHeight="1">
      <c r="B22" s="838"/>
      <c r="C22" s="384"/>
      <c r="D22" s="89" t="s">
        <v>158</v>
      </c>
      <c r="E22" s="639">
        <f>SUM([2]start:end!E22)</f>
        <v>0</v>
      </c>
      <c r="F22" s="640">
        <f>SUM([2]start:end!F22)</f>
        <v>0</v>
      </c>
      <c r="G22" s="641">
        <f>SUM([2]start:end!G22)</f>
        <v>0</v>
      </c>
      <c r="H22" s="639">
        <f>SUM([2]start:end!H22)</f>
        <v>0</v>
      </c>
      <c r="I22" s="642">
        <f>SUM([2]start:end!I22)</f>
        <v>0</v>
      </c>
      <c r="J22" s="642">
        <f>SUM([2]start:end!J22)</f>
        <v>0</v>
      </c>
      <c r="K22" s="642">
        <f>SUM([2]start:end!K22)</f>
        <v>0</v>
      </c>
      <c r="L22" s="642">
        <f>SUM([2]start:end!L22)</f>
        <v>0</v>
      </c>
      <c r="M22" s="643">
        <f>SUM([2]start:end!M22)</f>
        <v>0</v>
      </c>
      <c r="N22" s="640">
        <f>SUM([2]start:end!N22)</f>
        <v>0</v>
      </c>
      <c r="O22" s="642">
        <f>SUM([2]start:end!O22)</f>
        <v>0</v>
      </c>
      <c r="P22" s="644">
        <f>SUM([2]start:end!P22)</f>
        <v>0</v>
      </c>
      <c r="Q22" s="534">
        <f t="shared" si="2"/>
        <v>0</v>
      </c>
    </row>
    <row r="23" spans="2:17" ht="15.05" customHeight="1">
      <c r="B23" s="838"/>
      <c r="C23" s="842" t="s">
        <v>108</v>
      </c>
      <c r="D23" s="691"/>
      <c r="E23" s="645">
        <f>SUM([2]start:end!E23)</f>
        <v>13</v>
      </c>
      <c r="F23" s="646">
        <f>SUM([2]start:end!F23)</f>
        <v>14</v>
      </c>
      <c r="G23" s="647">
        <f>SUM([2]start:end!G23)</f>
        <v>10</v>
      </c>
      <c r="H23" s="645">
        <f>SUM([2]start:end!H23)</f>
        <v>7</v>
      </c>
      <c r="I23" s="646">
        <f>SUM([2]start:end!I23)</f>
        <v>3</v>
      </c>
      <c r="J23" s="646">
        <f>SUM([2]start:end!J23)</f>
        <v>2</v>
      </c>
      <c r="K23" s="646">
        <f>SUM([2]start:end!K23)</f>
        <v>2</v>
      </c>
      <c r="L23" s="646">
        <f>SUM([2]start:end!L23)</f>
        <v>1</v>
      </c>
      <c r="M23" s="648">
        <f>SUM([2]start:end!M23)</f>
        <v>1</v>
      </c>
      <c r="N23" s="649">
        <f>SUM([2]start:end!N23)</f>
        <v>2</v>
      </c>
      <c r="O23" s="646">
        <f>SUM([2]start:end!O23)</f>
        <v>4</v>
      </c>
      <c r="P23" s="650">
        <f>SUM([2]start:end!P23)</f>
        <v>6</v>
      </c>
      <c r="Q23" s="536">
        <f t="shared" si="2"/>
        <v>65</v>
      </c>
    </row>
    <row r="24" spans="2:17" ht="15.05" customHeight="1">
      <c r="B24" s="838"/>
      <c r="C24" s="19"/>
      <c r="D24" s="83" t="s">
        <v>127</v>
      </c>
      <c r="E24" s="632">
        <f>SUM([2]start:end!E24)</f>
        <v>13</v>
      </c>
      <c r="F24" s="635">
        <f>SUM([2]start:end!F24)</f>
        <v>14</v>
      </c>
      <c r="G24" s="651">
        <f>SUM([2]start:end!G24)</f>
        <v>10</v>
      </c>
      <c r="H24" s="632">
        <f>SUM([2]start:end!H24)</f>
        <v>7</v>
      </c>
      <c r="I24" s="635">
        <f>SUM([2]start:end!I24)</f>
        <v>3</v>
      </c>
      <c r="J24" s="635">
        <f>SUM([2]start:end!J24)</f>
        <v>2</v>
      </c>
      <c r="K24" s="635">
        <f>SUM([2]start:end!K24)</f>
        <v>2</v>
      </c>
      <c r="L24" s="635">
        <f>SUM([2]start:end!L24)</f>
        <v>1</v>
      </c>
      <c r="M24" s="636">
        <f>SUM([2]start:end!M24)</f>
        <v>1</v>
      </c>
      <c r="N24" s="633">
        <f>SUM([2]start:end!N24)</f>
        <v>2</v>
      </c>
      <c r="O24" s="635">
        <f>SUM([2]start:end!O24)</f>
        <v>4</v>
      </c>
      <c r="P24" s="637">
        <f>SUM([2]start:end!P24)</f>
        <v>6</v>
      </c>
      <c r="Q24" s="532">
        <f t="shared" si="2"/>
        <v>65</v>
      </c>
    </row>
    <row r="25" spans="2:17" ht="15.05" customHeight="1">
      <c r="B25" s="838"/>
      <c r="C25" s="384"/>
      <c r="D25" s="89" t="s">
        <v>159</v>
      </c>
      <c r="E25" s="639">
        <f>SUM([2]start:end!E25)</f>
        <v>0</v>
      </c>
      <c r="F25" s="642">
        <f>SUM([2]start:end!F25)</f>
        <v>0</v>
      </c>
      <c r="G25" s="652">
        <f>SUM([2]start:end!G25)</f>
        <v>0</v>
      </c>
      <c r="H25" s="639">
        <f>SUM([2]start:end!H25)</f>
        <v>0</v>
      </c>
      <c r="I25" s="642">
        <f>SUM([2]start:end!I25)</f>
        <v>0</v>
      </c>
      <c r="J25" s="642">
        <f>SUM([2]start:end!J25)</f>
        <v>0</v>
      </c>
      <c r="K25" s="642">
        <f>SUM([2]start:end!K25)</f>
        <v>0</v>
      </c>
      <c r="L25" s="642">
        <f>SUM([2]start:end!L25)</f>
        <v>0</v>
      </c>
      <c r="M25" s="643">
        <f>SUM([2]start:end!M25)</f>
        <v>0</v>
      </c>
      <c r="N25" s="640">
        <f>SUM([2]start:end!N25)</f>
        <v>0</v>
      </c>
      <c r="O25" s="642">
        <f>SUM([2]start:end!O25)</f>
        <v>0</v>
      </c>
      <c r="P25" s="644">
        <f>SUM([2]start:end!P25)</f>
        <v>0</v>
      </c>
      <c r="Q25" s="534">
        <f t="shared" si="2"/>
        <v>0</v>
      </c>
    </row>
    <row r="26" spans="2:17" ht="15.05" customHeight="1">
      <c r="B26" s="838"/>
      <c r="C26" s="743" t="s">
        <v>109</v>
      </c>
      <c r="D26" s="744"/>
      <c r="E26" s="626">
        <f>SUM([2]start:end!E26)</f>
        <v>2</v>
      </c>
      <c r="F26" s="627">
        <f>SUM([2]start:end!F26)</f>
        <v>0</v>
      </c>
      <c r="G26" s="628">
        <f>SUM([2]start:end!G26)</f>
        <v>1</v>
      </c>
      <c r="H26" s="626">
        <f>SUM([2]start:end!H26)</f>
        <v>3</v>
      </c>
      <c r="I26" s="629">
        <f>SUM([2]start:end!I26)</f>
        <v>0</v>
      </c>
      <c r="J26" s="629">
        <f>SUM([2]start:end!J26)</f>
        <v>4</v>
      </c>
      <c r="K26" s="629">
        <f>SUM([2]start:end!K26)</f>
        <v>1</v>
      </c>
      <c r="L26" s="629">
        <f>SUM([2]start:end!L26)</f>
        <v>1</v>
      </c>
      <c r="M26" s="630">
        <f>SUM([2]start:end!M26)</f>
        <v>2</v>
      </c>
      <c r="N26" s="627">
        <f>SUM([2]start:end!N26)</f>
        <v>3</v>
      </c>
      <c r="O26" s="629">
        <f>SUM([2]start:end!O26)</f>
        <v>4</v>
      </c>
      <c r="P26" s="631">
        <f>SUM([2]start:end!P26)</f>
        <v>0</v>
      </c>
      <c r="Q26" s="537">
        <f t="shared" si="2"/>
        <v>21</v>
      </c>
    </row>
    <row r="27" spans="2:17" ht="15.05" customHeight="1">
      <c r="B27" s="838"/>
      <c r="C27" s="835"/>
      <c r="D27" s="346" t="s">
        <v>129</v>
      </c>
      <c r="E27" s="632">
        <f>SUM([2]start:end!E27)</f>
        <v>0</v>
      </c>
      <c r="F27" s="635">
        <f>SUM([2]start:end!F27)</f>
        <v>0</v>
      </c>
      <c r="G27" s="651">
        <f>SUM([2]start:end!G27)</f>
        <v>0</v>
      </c>
      <c r="H27" s="632">
        <f>SUM([2]start:end!H27)</f>
        <v>1</v>
      </c>
      <c r="I27" s="635">
        <f>SUM([2]start:end!I27)</f>
        <v>0</v>
      </c>
      <c r="J27" s="635">
        <f>SUM([2]start:end!J27)</f>
        <v>0</v>
      </c>
      <c r="K27" s="635">
        <f>SUM([2]start:end!K27)</f>
        <v>0</v>
      </c>
      <c r="L27" s="635">
        <f>SUM([2]start:end!L27)</f>
        <v>0</v>
      </c>
      <c r="M27" s="636">
        <f>SUM([2]start:end!M27)</f>
        <v>0</v>
      </c>
      <c r="N27" s="633">
        <f>SUM([2]start:end!N27)</f>
        <v>0</v>
      </c>
      <c r="O27" s="635">
        <f>SUM([2]start:end!O27)</f>
        <v>2</v>
      </c>
      <c r="P27" s="637">
        <f>SUM([2]start:end!P27)</f>
        <v>0</v>
      </c>
      <c r="Q27" s="532">
        <f t="shared" si="2"/>
        <v>3</v>
      </c>
    </row>
    <row r="28" spans="2:17" ht="15.05" customHeight="1">
      <c r="B28" s="838"/>
      <c r="C28" s="835"/>
      <c r="D28" s="389" t="s">
        <v>130</v>
      </c>
      <c r="E28" s="632">
        <f>SUM([2]start:end!E28)</f>
        <v>0</v>
      </c>
      <c r="F28" s="635">
        <f>SUM([2]start:end!F28)</f>
        <v>0</v>
      </c>
      <c r="G28" s="651">
        <f>SUM([2]start:end!G28)</f>
        <v>0</v>
      </c>
      <c r="H28" s="632">
        <f>SUM([2]start:end!H28)</f>
        <v>0</v>
      </c>
      <c r="I28" s="635">
        <f>SUM([2]start:end!I28)</f>
        <v>0</v>
      </c>
      <c r="J28" s="635">
        <f>SUM([2]start:end!J28)</f>
        <v>0</v>
      </c>
      <c r="K28" s="635">
        <f>SUM([2]start:end!K28)</f>
        <v>0</v>
      </c>
      <c r="L28" s="635">
        <f>SUM([2]start:end!L28)</f>
        <v>0</v>
      </c>
      <c r="M28" s="636">
        <f>SUM([2]start:end!M28)</f>
        <v>0</v>
      </c>
      <c r="N28" s="633">
        <f>SUM([2]start:end!N28)</f>
        <v>0</v>
      </c>
      <c r="O28" s="635">
        <f>SUM([2]start:end!O28)</f>
        <v>0</v>
      </c>
      <c r="P28" s="637">
        <f>SUM([2]start:end!P28)</f>
        <v>0</v>
      </c>
      <c r="Q28" s="532">
        <f t="shared" si="2"/>
        <v>0</v>
      </c>
    </row>
    <row r="29" spans="2:17" ht="15.05" customHeight="1">
      <c r="B29" s="838"/>
      <c r="C29" s="835"/>
      <c r="D29" s="83" t="s">
        <v>131</v>
      </c>
      <c r="E29" s="632">
        <f>SUM([2]start:end!E29)</f>
        <v>2</v>
      </c>
      <c r="F29" s="635">
        <f>SUM([2]start:end!F29)</f>
        <v>0</v>
      </c>
      <c r="G29" s="651">
        <f>SUM([2]start:end!G29)</f>
        <v>1</v>
      </c>
      <c r="H29" s="632">
        <f>SUM([2]start:end!H29)</f>
        <v>1</v>
      </c>
      <c r="I29" s="635">
        <f>SUM([2]start:end!I29)</f>
        <v>0</v>
      </c>
      <c r="J29" s="635">
        <f>SUM([2]start:end!J29)</f>
        <v>4</v>
      </c>
      <c r="K29" s="635">
        <f>SUM([2]start:end!K29)</f>
        <v>1</v>
      </c>
      <c r="L29" s="635">
        <f>SUM([2]start:end!L29)</f>
        <v>1</v>
      </c>
      <c r="M29" s="636">
        <f>SUM([2]start:end!M29)</f>
        <v>2</v>
      </c>
      <c r="N29" s="633">
        <f>SUM([2]start:end!N29)</f>
        <v>3</v>
      </c>
      <c r="O29" s="635">
        <f>SUM([2]start:end!O29)</f>
        <v>2</v>
      </c>
      <c r="P29" s="637">
        <f>SUM([2]start:end!P29)</f>
        <v>0</v>
      </c>
      <c r="Q29" s="532">
        <f t="shared" si="2"/>
        <v>17</v>
      </c>
    </row>
    <row r="30" spans="2:17" ht="15.05" customHeight="1">
      <c r="B30" s="838"/>
      <c r="C30" s="843"/>
      <c r="D30" s="538" t="s">
        <v>83</v>
      </c>
      <c r="E30" s="639">
        <f>SUM([2]start:end!E30)</f>
        <v>0</v>
      </c>
      <c r="F30" s="642">
        <f>SUM([2]start:end!F30)</f>
        <v>0</v>
      </c>
      <c r="G30" s="652">
        <f>SUM([2]start:end!G30)</f>
        <v>0</v>
      </c>
      <c r="H30" s="639">
        <f>SUM([2]start:end!H30)</f>
        <v>1</v>
      </c>
      <c r="I30" s="642">
        <f>SUM([2]start:end!I30)</f>
        <v>0</v>
      </c>
      <c r="J30" s="642">
        <f>SUM([2]start:end!J30)</f>
        <v>0</v>
      </c>
      <c r="K30" s="642">
        <f>SUM([2]start:end!K30)</f>
        <v>0</v>
      </c>
      <c r="L30" s="642">
        <f>SUM([2]start:end!L30)</f>
        <v>0</v>
      </c>
      <c r="M30" s="643">
        <f>SUM([2]start:end!M30)</f>
        <v>0</v>
      </c>
      <c r="N30" s="640">
        <f>SUM([2]start:end!N30)</f>
        <v>0</v>
      </c>
      <c r="O30" s="642">
        <f>SUM([2]start:end!O30)</f>
        <v>0</v>
      </c>
      <c r="P30" s="644">
        <f>SUM([2]start:end!P30)</f>
        <v>0</v>
      </c>
      <c r="Q30" s="534">
        <f t="shared" si="2"/>
        <v>1</v>
      </c>
    </row>
    <row r="31" spans="2:17" ht="15.05" customHeight="1">
      <c r="B31" s="838"/>
      <c r="C31" s="844" t="s">
        <v>161</v>
      </c>
      <c r="D31" s="706"/>
      <c r="E31" s="653">
        <f>SUM([2]start:end!E31)</f>
        <v>0</v>
      </c>
      <c r="F31" s="654">
        <f>SUM([2]start:end!F31)</f>
        <v>0</v>
      </c>
      <c r="G31" s="655">
        <f>SUM([2]start:end!G31)</f>
        <v>0</v>
      </c>
      <c r="H31" s="653">
        <f>SUM([2]start:end!H31)</f>
        <v>0</v>
      </c>
      <c r="I31" s="654">
        <f>SUM([2]start:end!I31)</f>
        <v>0</v>
      </c>
      <c r="J31" s="654">
        <f>SUM([2]start:end!J31)</f>
        <v>0</v>
      </c>
      <c r="K31" s="654">
        <f>SUM([2]start:end!K31)</f>
        <v>0</v>
      </c>
      <c r="L31" s="654">
        <f>SUM([2]start:end!L31)</f>
        <v>0</v>
      </c>
      <c r="M31" s="656">
        <f>SUM([2]start:end!M31)</f>
        <v>0</v>
      </c>
      <c r="N31" s="657">
        <f>SUM([2]start:end!N31)</f>
        <v>0</v>
      </c>
      <c r="O31" s="654">
        <f>SUM([2]start:end!O31)</f>
        <v>0</v>
      </c>
      <c r="P31" s="658">
        <f>SUM([2]start:end!P31)</f>
        <v>0</v>
      </c>
      <c r="Q31" s="540">
        <f t="shared" si="2"/>
        <v>0</v>
      </c>
    </row>
    <row r="32" spans="2:17" ht="15.05" customHeight="1">
      <c r="B32" s="838"/>
      <c r="C32" s="842" t="s">
        <v>162</v>
      </c>
      <c r="D32" s="691"/>
      <c r="E32" s="659">
        <f>SUM([2]start:end!E32)</f>
        <v>0</v>
      </c>
      <c r="F32" s="660">
        <f>SUM([2]start:end!F32)</f>
        <v>1</v>
      </c>
      <c r="G32" s="661">
        <f>SUM([2]start:end!G32)</f>
        <v>0</v>
      </c>
      <c r="H32" s="659">
        <f>SUM([2]start:end!H32)</f>
        <v>1</v>
      </c>
      <c r="I32" s="660">
        <f>SUM([2]start:end!I32)</f>
        <v>2</v>
      </c>
      <c r="J32" s="660">
        <f>SUM([2]start:end!J32)</f>
        <v>0</v>
      </c>
      <c r="K32" s="660">
        <f>SUM([2]start:end!K32)</f>
        <v>0</v>
      </c>
      <c r="L32" s="660">
        <f>SUM([2]start:end!L32)</f>
        <v>0</v>
      </c>
      <c r="M32" s="662">
        <f>SUM([2]start:end!M32)</f>
        <v>0</v>
      </c>
      <c r="N32" s="663">
        <f>SUM([2]start:end!N32)</f>
        <v>5</v>
      </c>
      <c r="O32" s="660">
        <f>SUM([2]start:end!O32)</f>
        <v>0</v>
      </c>
      <c r="P32" s="664">
        <f>SUM([2]start:end!P32)</f>
        <v>1</v>
      </c>
      <c r="Q32" s="541">
        <f t="shared" si="2"/>
        <v>10</v>
      </c>
    </row>
    <row r="33" spans="2:17" ht="15.05" customHeight="1">
      <c r="B33" s="838"/>
      <c r="C33" s="19"/>
      <c r="D33" s="83" t="s">
        <v>163</v>
      </c>
      <c r="E33" s="632">
        <f>SUM([2]start:end!E33)</f>
        <v>0</v>
      </c>
      <c r="F33" s="635">
        <f>SUM([2]start:end!F33)</f>
        <v>0</v>
      </c>
      <c r="G33" s="651">
        <f>SUM([2]start:end!G33)</f>
        <v>0</v>
      </c>
      <c r="H33" s="632">
        <f>SUM([2]start:end!H33)</f>
        <v>1</v>
      </c>
      <c r="I33" s="635">
        <f>SUM([2]start:end!I33)</f>
        <v>2</v>
      </c>
      <c r="J33" s="635">
        <f>SUM([2]start:end!J33)</f>
        <v>0</v>
      </c>
      <c r="K33" s="635">
        <f>SUM([2]start:end!K33)</f>
        <v>0</v>
      </c>
      <c r="L33" s="635">
        <f>SUM([2]start:end!L33)</f>
        <v>0</v>
      </c>
      <c r="M33" s="636">
        <f>SUM([2]start:end!M33)</f>
        <v>0</v>
      </c>
      <c r="N33" s="633">
        <f>SUM([2]start:end!N33)</f>
        <v>5</v>
      </c>
      <c r="O33" s="635">
        <f>SUM([2]start:end!O33)</f>
        <v>0</v>
      </c>
      <c r="P33" s="637">
        <f>SUM([2]start:end!P33)</f>
        <v>1</v>
      </c>
      <c r="Q33" s="532">
        <f t="shared" si="2"/>
        <v>9</v>
      </c>
    </row>
    <row r="34" spans="2:17" ht="15.05" customHeight="1">
      <c r="B34" s="838"/>
      <c r="C34" s="384"/>
      <c r="D34" s="89" t="s">
        <v>164</v>
      </c>
      <c r="E34" s="639">
        <f>SUM([2]start:end!E34)</f>
        <v>0</v>
      </c>
      <c r="F34" s="642">
        <f>SUM([2]start:end!F34)</f>
        <v>1</v>
      </c>
      <c r="G34" s="652">
        <f>SUM([2]start:end!G34)</f>
        <v>0</v>
      </c>
      <c r="H34" s="639">
        <f>SUM([2]start:end!H34)</f>
        <v>0</v>
      </c>
      <c r="I34" s="642">
        <f>SUM([2]start:end!I34)</f>
        <v>0</v>
      </c>
      <c r="J34" s="642">
        <f>SUM([2]start:end!J34)</f>
        <v>0</v>
      </c>
      <c r="K34" s="642">
        <f>SUM([2]start:end!K34)</f>
        <v>0</v>
      </c>
      <c r="L34" s="642">
        <f>SUM([2]start:end!L34)</f>
        <v>0</v>
      </c>
      <c r="M34" s="643">
        <f>SUM([2]start:end!M34)</f>
        <v>0</v>
      </c>
      <c r="N34" s="640">
        <f>SUM([2]start:end!N34)</f>
        <v>0</v>
      </c>
      <c r="O34" s="642">
        <f>SUM([2]start:end!O34)</f>
        <v>0</v>
      </c>
      <c r="P34" s="644">
        <f>SUM([2]start:end!P34)</f>
        <v>0</v>
      </c>
      <c r="Q34" s="534">
        <f t="shared" si="2"/>
        <v>1</v>
      </c>
    </row>
    <row r="35" spans="2:17" ht="15.05" customHeight="1" thickBot="1">
      <c r="B35" s="839"/>
      <c r="C35" s="845" t="s">
        <v>165</v>
      </c>
      <c r="D35" s="746"/>
      <c r="E35" s="665">
        <f>SUM([2]start:end!E35)</f>
        <v>0</v>
      </c>
      <c r="F35" s="666">
        <f>SUM([2]start:end!F35)</f>
        <v>0</v>
      </c>
      <c r="G35" s="667">
        <f>SUM([2]start:end!G35)</f>
        <v>2</v>
      </c>
      <c r="H35" s="665">
        <f>SUM([2]start:end!H35)</f>
        <v>0</v>
      </c>
      <c r="I35" s="666">
        <f>SUM([2]start:end!I35)</f>
        <v>1</v>
      </c>
      <c r="J35" s="666">
        <f>SUM([2]start:end!J35)</f>
        <v>0</v>
      </c>
      <c r="K35" s="666">
        <f>SUM([2]start:end!K35)</f>
        <v>1</v>
      </c>
      <c r="L35" s="666">
        <f>SUM([2]start:end!L35)</f>
        <v>2</v>
      </c>
      <c r="M35" s="668">
        <f>SUM([2]start:end!M35)</f>
        <v>0</v>
      </c>
      <c r="N35" s="669">
        <f>SUM([2]start:end!N35)</f>
        <v>0</v>
      </c>
      <c r="O35" s="666">
        <f>SUM([2]start:end!O35)</f>
        <v>1</v>
      </c>
      <c r="P35" s="670">
        <f>SUM([2]start:end!P35)</f>
        <v>0</v>
      </c>
      <c r="Q35" s="542">
        <f t="shared" si="2"/>
        <v>7</v>
      </c>
    </row>
    <row r="36" spans="2:17" ht="5.95" customHeight="1"/>
  </sheetData>
  <mergeCells count="24">
    <mergeCell ref="C32:D32"/>
    <mergeCell ref="C35:D35"/>
    <mergeCell ref="P2:P3"/>
    <mergeCell ref="Q2:Q3"/>
    <mergeCell ref="B4:D4"/>
    <mergeCell ref="B5:D5"/>
    <mergeCell ref="B6:B35"/>
    <mergeCell ref="C6:D6"/>
    <mergeCell ref="C23:D23"/>
    <mergeCell ref="C26:D26"/>
    <mergeCell ref="C27:C30"/>
    <mergeCell ref="C31:D31"/>
    <mergeCell ref="J2:J3"/>
    <mergeCell ref="K2:K3"/>
    <mergeCell ref="L2:L3"/>
    <mergeCell ref="M2:M3"/>
    <mergeCell ref="N2:N3"/>
    <mergeCell ref="O2:O3"/>
    <mergeCell ref="B2:D3"/>
    <mergeCell ref="E2:E3"/>
    <mergeCell ref="F2:F3"/>
    <mergeCell ref="G2:G3"/>
    <mergeCell ref="H2:H3"/>
    <mergeCell ref="I2:I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2065-82A7-45B7-8A64-00087AB04129}">
  <sheetPr>
    <pageSetUpPr fitToPage="1"/>
  </sheetPr>
  <dimension ref="B2:P35"/>
  <sheetViews>
    <sheetView showGridLines="0" showZeros="0" topLeftCell="A15" zoomScaleNormal="100" zoomScaleSheetLayoutView="115" workbookViewId="0">
      <selection activeCell="A8" sqref="A8:A11"/>
    </sheetView>
  </sheetViews>
  <sheetFormatPr defaultColWidth="8.69921875" defaultRowHeight="10.65"/>
  <cols>
    <col min="1" max="1" width="0.69921875" style="16" customWidth="1"/>
    <col min="2" max="3" width="2.69921875" style="16" customWidth="1"/>
    <col min="4" max="4" width="8.69921875" style="16"/>
    <col min="5" max="5" width="8.69921875" style="16" customWidth="1"/>
    <col min="6" max="6" width="5.8984375" style="16" customWidth="1"/>
    <col min="7" max="7" width="4.69921875" style="16" bestFit="1" customWidth="1"/>
    <col min="8" max="9" width="6.69921875" style="16" customWidth="1"/>
    <col min="10" max="10" width="4.69921875" style="16" bestFit="1" customWidth="1"/>
    <col min="11" max="12" width="6.69921875" style="16" customWidth="1"/>
    <col min="13" max="13" width="4.69921875" style="16" bestFit="1" customWidth="1"/>
    <col min="14" max="15" width="6.69921875" style="16" customWidth="1"/>
    <col min="16" max="16" width="0.69921875" style="16" customWidth="1"/>
    <col min="17" max="16384" width="8.69921875" style="16"/>
  </cols>
  <sheetData>
    <row r="2" spans="2:16" ht="15.85" customHeight="1" thickBot="1">
      <c r="B2" s="367" t="s">
        <v>213</v>
      </c>
      <c r="M2" s="258"/>
      <c r="N2" s="258"/>
      <c r="O2" s="258"/>
    </row>
    <row r="3" spans="2:16" ht="15.05" customHeight="1">
      <c r="B3" s="692" t="s">
        <v>183</v>
      </c>
      <c r="C3" s="736"/>
      <c r="D3" s="736"/>
      <c r="E3" s="736"/>
      <c r="F3" s="693"/>
      <c r="G3" s="738" t="s">
        <v>42</v>
      </c>
      <c r="H3" s="739"/>
      <c r="I3" s="696"/>
      <c r="J3" s="740" t="s">
        <v>43</v>
      </c>
      <c r="K3" s="739"/>
      <c r="L3" s="696"/>
      <c r="M3" s="835" t="s">
        <v>44</v>
      </c>
      <c r="N3" s="883"/>
      <c r="O3" s="883"/>
      <c r="P3" s="340"/>
    </row>
    <row r="4" spans="2:16" ht="28.8" thickBot="1">
      <c r="B4" s="711"/>
      <c r="C4" s="737"/>
      <c r="D4" s="737"/>
      <c r="E4" s="737"/>
      <c r="F4" s="712"/>
      <c r="G4" s="202" t="s">
        <v>45</v>
      </c>
      <c r="H4" s="259" t="s">
        <v>74</v>
      </c>
      <c r="I4" s="555" t="s">
        <v>75</v>
      </c>
      <c r="J4" s="205" t="s">
        <v>47</v>
      </c>
      <c r="K4" s="259" t="s">
        <v>74</v>
      </c>
      <c r="L4" s="555" t="s">
        <v>75</v>
      </c>
      <c r="M4" s="205" t="s">
        <v>47</v>
      </c>
      <c r="N4" s="259" t="s">
        <v>74</v>
      </c>
      <c r="O4" s="556" t="s">
        <v>75</v>
      </c>
    </row>
    <row r="5" spans="2:16" ht="15.05" customHeight="1">
      <c r="B5" s="884" t="s">
        <v>141</v>
      </c>
      <c r="C5" s="697"/>
      <c r="D5" s="782"/>
      <c r="E5" s="782"/>
      <c r="F5" s="698"/>
      <c r="G5" s="557">
        <f>SUM(G34,G6)</f>
        <v>20</v>
      </c>
      <c r="H5" s="208">
        <f t="shared" ref="H5:H34" si="0">G5/$G$5*100</f>
        <v>100</v>
      </c>
      <c r="I5" s="211" t="s">
        <v>77</v>
      </c>
      <c r="J5" s="558">
        <f>SUM(J6,J34)</f>
        <v>486</v>
      </c>
      <c r="K5" s="208">
        <f t="shared" ref="K5:K34" si="1">J5/$J$5*100</f>
        <v>100</v>
      </c>
      <c r="L5" s="211" t="s">
        <v>77</v>
      </c>
      <c r="M5" s="212"/>
      <c r="N5" s="208"/>
      <c r="O5" s="213" t="s">
        <v>77</v>
      </c>
    </row>
    <row r="6" spans="2:16" ht="15.05" customHeight="1" thickBot="1">
      <c r="B6" s="731" t="s">
        <v>184</v>
      </c>
      <c r="C6" s="761"/>
      <c r="D6" s="881"/>
      <c r="E6" s="881"/>
      <c r="F6" s="882"/>
      <c r="G6" s="245">
        <f>SUM(G7:G8,G14,G23,G27:G33)</f>
        <v>18</v>
      </c>
      <c r="H6" s="246">
        <f t="shared" si="0"/>
        <v>90</v>
      </c>
      <c r="I6" s="246">
        <f>H6/H6*100</f>
        <v>100</v>
      </c>
      <c r="J6" s="248">
        <f>SUM(J7:J8,J14,J23,J27:J33)</f>
        <v>484</v>
      </c>
      <c r="K6" s="246">
        <f t="shared" si="1"/>
        <v>99.588477366255148</v>
      </c>
      <c r="L6" s="246">
        <f>J6/J6*100</f>
        <v>100</v>
      </c>
      <c r="M6" s="109">
        <f>SUM(M7:M8,M14,M23,M27:M33)</f>
        <v>0</v>
      </c>
      <c r="N6" s="246">
        <f t="shared" ref="N6:O34" si="2">M6/$G$5*100</f>
        <v>0</v>
      </c>
      <c r="O6" s="249">
        <f t="shared" si="2"/>
        <v>0</v>
      </c>
    </row>
    <row r="7" spans="2:16" ht="15.05" customHeight="1" thickTop="1">
      <c r="B7" s="747" t="s">
        <v>185</v>
      </c>
      <c r="C7" s="888" t="s">
        <v>186</v>
      </c>
      <c r="D7" s="889"/>
      <c r="E7" s="889"/>
      <c r="F7" s="890"/>
      <c r="G7" s="559">
        <v>2</v>
      </c>
      <c r="H7" s="560">
        <f t="shared" si="0"/>
        <v>10</v>
      </c>
      <c r="I7" s="560">
        <f>G7/$G$6*100</f>
        <v>11.111111111111111</v>
      </c>
      <c r="J7" s="561">
        <v>4</v>
      </c>
      <c r="K7" s="560">
        <f t="shared" si="1"/>
        <v>0.82304526748971196</v>
      </c>
      <c r="L7" s="560">
        <f>J7/$J$6*100</f>
        <v>0.82644628099173556</v>
      </c>
      <c r="M7" s="562">
        <v>0</v>
      </c>
      <c r="N7" s="560">
        <f t="shared" si="2"/>
        <v>0</v>
      </c>
      <c r="O7" s="563">
        <f t="shared" si="2"/>
        <v>0</v>
      </c>
    </row>
    <row r="8" spans="2:16" ht="15.05" customHeight="1">
      <c r="B8" s="748"/>
      <c r="C8" s="891" t="s">
        <v>187</v>
      </c>
      <c r="D8" s="842"/>
      <c r="E8" s="842"/>
      <c r="F8" s="691"/>
      <c r="G8" s="236">
        <f>SUM(G9:G13)</f>
        <v>2</v>
      </c>
      <c r="H8" s="239">
        <f t="shared" si="0"/>
        <v>10</v>
      </c>
      <c r="I8" s="239">
        <f>G8/$G$6*100</f>
        <v>11.111111111111111</v>
      </c>
      <c r="J8" s="238">
        <f>SUM(J9:J13)</f>
        <v>68</v>
      </c>
      <c r="K8" s="239">
        <f t="shared" si="1"/>
        <v>13.991769547325102</v>
      </c>
      <c r="L8" s="239">
        <f>K8/$J$5*100</f>
        <v>2.8789649274331484</v>
      </c>
      <c r="M8" s="98">
        <f>SUM(M9:M13)</f>
        <v>0</v>
      </c>
      <c r="N8" s="239">
        <f t="shared" si="2"/>
        <v>0</v>
      </c>
      <c r="O8" s="240">
        <f t="shared" si="2"/>
        <v>0</v>
      </c>
    </row>
    <row r="9" spans="2:16" ht="15.05" customHeight="1">
      <c r="B9" s="748"/>
      <c r="C9" s="564"/>
      <c r="D9" s="892" t="s">
        <v>188</v>
      </c>
      <c r="E9" s="893" t="s">
        <v>187</v>
      </c>
      <c r="F9" s="894"/>
      <c r="G9" s="226">
        <v>1</v>
      </c>
      <c r="H9" s="227">
        <f t="shared" si="0"/>
        <v>5</v>
      </c>
      <c r="I9" s="227">
        <f t="shared" ref="I9:I33" si="3">G9/$G$6*100</f>
        <v>5.5555555555555554</v>
      </c>
      <c r="J9" s="229">
        <v>28</v>
      </c>
      <c r="K9" s="227">
        <f t="shared" si="1"/>
        <v>5.761316872427984</v>
      </c>
      <c r="L9" s="227">
        <f t="shared" ref="L9:L33" si="4">J9/$J$6*100</f>
        <v>5.785123966942149</v>
      </c>
      <c r="M9" s="87">
        <v>0</v>
      </c>
      <c r="N9" s="227">
        <f>M9/$G$5*100</f>
        <v>0</v>
      </c>
      <c r="O9" s="230">
        <f t="shared" si="2"/>
        <v>0</v>
      </c>
    </row>
    <row r="10" spans="2:16" ht="15.05" customHeight="1">
      <c r="B10" s="748"/>
      <c r="C10" s="564"/>
      <c r="D10" s="892"/>
      <c r="E10" s="893" t="s">
        <v>189</v>
      </c>
      <c r="F10" s="894"/>
      <c r="G10" s="226"/>
      <c r="H10" s="227">
        <f t="shared" si="0"/>
        <v>0</v>
      </c>
      <c r="I10" s="227">
        <f t="shared" si="3"/>
        <v>0</v>
      </c>
      <c r="J10" s="229">
        <v>0</v>
      </c>
      <c r="K10" s="227">
        <f t="shared" si="1"/>
        <v>0</v>
      </c>
      <c r="L10" s="227">
        <f t="shared" si="4"/>
        <v>0</v>
      </c>
      <c r="M10" s="87">
        <v>0</v>
      </c>
      <c r="N10" s="227">
        <f t="shared" si="2"/>
        <v>0</v>
      </c>
      <c r="O10" s="230">
        <f t="shared" si="2"/>
        <v>0</v>
      </c>
    </row>
    <row r="11" spans="2:16" ht="15.05" customHeight="1">
      <c r="B11" s="748"/>
      <c r="C11" s="564"/>
      <c r="D11" s="892"/>
      <c r="E11" s="893" t="s">
        <v>190</v>
      </c>
      <c r="F11" s="894"/>
      <c r="G11" s="226">
        <v>1</v>
      </c>
      <c r="H11" s="227">
        <f t="shared" si="0"/>
        <v>5</v>
      </c>
      <c r="I11" s="227">
        <f t="shared" si="3"/>
        <v>5.5555555555555554</v>
      </c>
      <c r="J11" s="229">
        <v>40</v>
      </c>
      <c r="K11" s="227">
        <f t="shared" si="1"/>
        <v>8.2304526748971192</v>
      </c>
      <c r="L11" s="227">
        <f t="shared" si="4"/>
        <v>8.2644628099173563</v>
      </c>
      <c r="M11" s="87">
        <f>SUM(M12:M13)</f>
        <v>0</v>
      </c>
      <c r="N11" s="227">
        <f t="shared" si="2"/>
        <v>0</v>
      </c>
      <c r="O11" s="230">
        <f t="shared" si="2"/>
        <v>0</v>
      </c>
    </row>
    <row r="12" spans="2:16" ht="15.05" customHeight="1">
      <c r="B12" s="748"/>
      <c r="C12" s="564"/>
      <c r="D12" s="895" t="s">
        <v>191</v>
      </c>
      <c r="E12" s="893"/>
      <c r="F12" s="894"/>
      <c r="G12" s="226"/>
      <c r="H12" s="227">
        <f t="shared" si="0"/>
        <v>0</v>
      </c>
      <c r="I12" s="227">
        <f t="shared" si="3"/>
        <v>0</v>
      </c>
      <c r="J12" s="229"/>
      <c r="K12" s="227">
        <f t="shared" si="1"/>
        <v>0</v>
      </c>
      <c r="L12" s="227">
        <f t="shared" si="4"/>
        <v>0</v>
      </c>
      <c r="M12" s="87">
        <v>0</v>
      </c>
      <c r="N12" s="227">
        <f t="shared" si="2"/>
        <v>0</v>
      </c>
      <c r="O12" s="230">
        <f t="shared" si="2"/>
        <v>0</v>
      </c>
    </row>
    <row r="13" spans="2:16" ht="15.05" customHeight="1">
      <c r="B13" s="748"/>
      <c r="C13" s="565"/>
      <c r="D13" s="885" t="s">
        <v>95</v>
      </c>
      <c r="E13" s="886"/>
      <c r="F13" s="887"/>
      <c r="G13" s="231"/>
      <c r="H13" s="232">
        <f t="shared" si="0"/>
        <v>0</v>
      </c>
      <c r="I13" s="232">
        <f t="shared" si="3"/>
        <v>0</v>
      </c>
      <c r="J13" s="234">
        <v>0</v>
      </c>
      <c r="K13" s="232">
        <f t="shared" si="1"/>
        <v>0</v>
      </c>
      <c r="L13" s="232">
        <f t="shared" si="4"/>
        <v>0</v>
      </c>
      <c r="M13" s="93">
        <v>0</v>
      </c>
      <c r="N13" s="232">
        <f t="shared" si="2"/>
        <v>0</v>
      </c>
      <c r="O13" s="235">
        <f t="shared" si="2"/>
        <v>0</v>
      </c>
    </row>
    <row r="14" spans="2:16" ht="15.05" customHeight="1">
      <c r="B14" s="748"/>
      <c r="C14" s="891" t="s">
        <v>192</v>
      </c>
      <c r="D14" s="896"/>
      <c r="E14" s="896"/>
      <c r="F14" s="897"/>
      <c r="G14" s="236">
        <f>SUM(G15:G22)</f>
        <v>0</v>
      </c>
      <c r="H14" s="239">
        <f t="shared" si="0"/>
        <v>0</v>
      </c>
      <c r="I14" s="239">
        <f t="shared" si="3"/>
        <v>0</v>
      </c>
      <c r="J14" s="238">
        <f>SUM(J15:J22)</f>
        <v>0</v>
      </c>
      <c r="K14" s="239">
        <f t="shared" si="1"/>
        <v>0</v>
      </c>
      <c r="L14" s="239">
        <f t="shared" si="4"/>
        <v>0</v>
      </c>
      <c r="M14" s="98">
        <f>SUM(M15:M22)</f>
        <v>0</v>
      </c>
      <c r="N14" s="239">
        <f t="shared" si="2"/>
        <v>0</v>
      </c>
      <c r="O14" s="240">
        <f t="shared" si="2"/>
        <v>0</v>
      </c>
    </row>
    <row r="15" spans="2:16" ht="15.05" customHeight="1">
      <c r="B15" s="748"/>
      <c r="C15" s="564"/>
      <c r="D15" s="892" t="s">
        <v>188</v>
      </c>
      <c r="E15" s="892" t="s">
        <v>193</v>
      </c>
      <c r="F15" s="566" t="s">
        <v>194</v>
      </c>
      <c r="G15" s="226"/>
      <c r="H15" s="227">
        <f t="shared" si="0"/>
        <v>0</v>
      </c>
      <c r="I15" s="227">
        <f t="shared" si="3"/>
        <v>0</v>
      </c>
      <c r="J15" s="229"/>
      <c r="K15" s="227">
        <f t="shared" si="1"/>
        <v>0</v>
      </c>
      <c r="L15" s="227">
        <f t="shared" si="4"/>
        <v>0</v>
      </c>
      <c r="M15" s="87">
        <v>0</v>
      </c>
      <c r="N15" s="227">
        <f t="shared" si="2"/>
        <v>0</v>
      </c>
      <c r="O15" s="230">
        <f t="shared" si="2"/>
        <v>0</v>
      </c>
    </row>
    <row r="16" spans="2:16" ht="15.05" customHeight="1">
      <c r="B16" s="748"/>
      <c r="C16" s="564"/>
      <c r="D16" s="892"/>
      <c r="E16" s="892"/>
      <c r="F16" s="566" t="s">
        <v>195</v>
      </c>
      <c r="G16" s="226"/>
      <c r="H16" s="227">
        <f t="shared" si="0"/>
        <v>0</v>
      </c>
      <c r="I16" s="227">
        <f t="shared" si="3"/>
        <v>0</v>
      </c>
      <c r="J16" s="229"/>
      <c r="K16" s="227">
        <f t="shared" si="1"/>
        <v>0</v>
      </c>
      <c r="L16" s="227">
        <f t="shared" si="4"/>
        <v>0</v>
      </c>
      <c r="M16" s="87">
        <v>0</v>
      </c>
      <c r="N16" s="227">
        <f t="shared" si="2"/>
        <v>0</v>
      </c>
      <c r="O16" s="230">
        <f t="shared" si="2"/>
        <v>0</v>
      </c>
    </row>
    <row r="17" spans="2:15" ht="15.05" customHeight="1">
      <c r="B17" s="748"/>
      <c r="C17" s="564"/>
      <c r="D17" s="892"/>
      <c r="E17" s="892"/>
      <c r="F17" s="566" t="s">
        <v>196</v>
      </c>
      <c r="G17" s="226"/>
      <c r="H17" s="227">
        <f t="shared" si="0"/>
        <v>0</v>
      </c>
      <c r="I17" s="227">
        <f t="shared" si="3"/>
        <v>0</v>
      </c>
      <c r="J17" s="229"/>
      <c r="K17" s="227">
        <f t="shared" si="1"/>
        <v>0</v>
      </c>
      <c r="L17" s="227">
        <f t="shared" si="4"/>
        <v>0</v>
      </c>
      <c r="M17" s="87">
        <v>0</v>
      </c>
      <c r="N17" s="227">
        <f t="shared" si="2"/>
        <v>0</v>
      </c>
      <c r="O17" s="230">
        <f t="shared" si="2"/>
        <v>0</v>
      </c>
    </row>
    <row r="18" spans="2:15" ht="15.05" customHeight="1">
      <c r="B18" s="748"/>
      <c r="C18" s="564"/>
      <c r="D18" s="892"/>
      <c r="E18" s="892"/>
      <c r="F18" s="566" t="s">
        <v>95</v>
      </c>
      <c r="G18" s="226"/>
      <c r="H18" s="227">
        <f t="shared" si="0"/>
        <v>0</v>
      </c>
      <c r="I18" s="227">
        <f t="shared" si="3"/>
        <v>0</v>
      </c>
      <c r="J18" s="229"/>
      <c r="K18" s="227">
        <f t="shared" si="1"/>
        <v>0</v>
      </c>
      <c r="L18" s="227">
        <f t="shared" si="4"/>
        <v>0</v>
      </c>
      <c r="M18" s="87">
        <v>0</v>
      </c>
      <c r="N18" s="227">
        <f t="shared" si="2"/>
        <v>0</v>
      </c>
      <c r="O18" s="230">
        <f t="shared" si="2"/>
        <v>0</v>
      </c>
    </row>
    <row r="19" spans="2:15" ht="15.05" customHeight="1">
      <c r="B19" s="748"/>
      <c r="C19" s="564"/>
      <c r="D19" s="892"/>
      <c r="E19" s="893" t="s">
        <v>197</v>
      </c>
      <c r="F19" s="894"/>
      <c r="G19" s="226"/>
      <c r="H19" s="227">
        <f t="shared" si="0"/>
        <v>0</v>
      </c>
      <c r="I19" s="227">
        <f t="shared" si="3"/>
        <v>0</v>
      </c>
      <c r="J19" s="229"/>
      <c r="K19" s="227">
        <f t="shared" si="1"/>
        <v>0</v>
      </c>
      <c r="L19" s="227">
        <f t="shared" si="4"/>
        <v>0</v>
      </c>
      <c r="M19" s="87">
        <v>0</v>
      </c>
      <c r="N19" s="227">
        <f t="shared" si="2"/>
        <v>0</v>
      </c>
      <c r="O19" s="230">
        <f t="shared" si="2"/>
        <v>0</v>
      </c>
    </row>
    <row r="20" spans="2:15" ht="15.05" customHeight="1">
      <c r="B20" s="748"/>
      <c r="C20" s="564"/>
      <c r="D20" s="892"/>
      <c r="E20" s="893" t="s">
        <v>95</v>
      </c>
      <c r="F20" s="894"/>
      <c r="G20" s="226"/>
      <c r="H20" s="227">
        <f t="shared" si="0"/>
        <v>0</v>
      </c>
      <c r="I20" s="227">
        <f t="shared" si="3"/>
        <v>0</v>
      </c>
      <c r="J20" s="229"/>
      <c r="K20" s="227">
        <f t="shared" si="1"/>
        <v>0</v>
      </c>
      <c r="L20" s="227">
        <f t="shared" si="4"/>
        <v>0</v>
      </c>
      <c r="M20" s="87">
        <v>0</v>
      </c>
      <c r="N20" s="227">
        <f t="shared" si="2"/>
        <v>0</v>
      </c>
      <c r="O20" s="230">
        <f t="shared" si="2"/>
        <v>0</v>
      </c>
    </row>
    <row r="21" spans="2:15" ht="15.05" customHeight="1">
      <c r="B21" s="748"/>
      <c r="C21" s="564"/>
      <c r="D21" s="895" t="s">
        <v>191</v>
      </c>
      <c r="E21" s="893"/>
      <c r="F21" s="894"/>
      <c r="G21" s="226"/>
      <c r="H21" s="227">
        <f t="shared" si="0"/>
        <v>0</v>
      </c>
      <c r="I21" s="227">
        <f t="shared" si="3"/>
        <v>0</v>
      </c>
      <c r="J21" s="229"/>
      <c r="K21" s="227">
        <f t="shared" si="1"/>
        <v>0</v>
      </c>
      <c r="L21" s="227">
        <f t="shared" si="4"/>
        <v>0</v>
      </c>
      <c r="M21" s="87">
        <v>0</v>
      </c>
      <c r="N21" s="227">
        <f t="shared" si="2"/>
        <v>0</v>
      </c>
      <c r="O21" s="230">
        <f t="shared" si="2"/>
        <v>0</v>
      </c>
    </row>
    <row r="22" spans="2:15" ht="15.05" customHeight="1">
      <c r="B22" s="748"/>
      <c r="C22" s="565"/>
      <c r="D22" s="885" t="s">
        <v>95</v>
      </c>
      <c r="E22" s="886"/>
      <c r="F22" s="887"/>
      <c r="G22" s="231"/>
      <c r="H22" s="232">
        <f t="shared" si="0"/>
        <v>0</v>
      </c>
      <c r="I22" s="232">
        <f t="shared" si="3"/>
        <v>0</v>
      </c>
      <c r="J22" s="234"/>
      <c r="K22" s="232">
        <f t="shared" si="1"/>
        <v>0</v>
      </c>
      <c r="L22" s="232">
        <f t="shared" si="4"/>
        <v>0</v>
      </c>
      <c r="M22" s="93">
        <v>0</v>
      </c>
      <c r="N22" s="232">
        <f t="shared" si="2"/>
        <v>0</v>
      </c>
      <c r="O22" s="235">
        <f t="shared" si="2"/>
        <v>0</v>
      </c>
    </row>
    <row r="23" spans="2:15" ht="15.05" customHeight="1">
      <c r="B23" s="748"/>
      <c r="C23" s="891" t="s">
        <v>198</v>
      </c>
      <c r="D23" s="842"/>
      <c r="E23" s="842"/>
      <c r="F23" s="691"/>
      <c r="G23" s="236">
        <f>SUM(G24:G26)</f>
        <v>0</v>
      </c>
      <c r="H23" s="239">
        <f t="shared" si="0"/>
        <v>0</v>
      </c>
      <c r="I23" s="239">
        <f t="shared" si="3"/>
        <v>0</v>
      </c>
      <c r="J23" s="238">
        <f>SUM(J24:J26)</f>
        <v>0</v>
      </c>
      <c r="K23" s="239">
        <f t="shared" si="1"/>
        <v>0</v>
      </c>
      <c r="L23" s="239">
        <f t="shared" si="4"/>
        <v>0</v>
      </c>
      <c r="M23" s="98">
        <f>SUM(M24:M26)</f>
        <v>0</v>
      </c>
      <c r="N23" s="239">
        <f t="shared" si="2"/>
        <v>0</v>
      </c>
      <c r="O23" s="240">
        <f t="shared" si="2"/>
        <v>0</v>
      </c>
    </row>
    <row r="24" spans="2:15" ht="15.05" customHeight="1">
      <c r="B24" s="748"/>
      <c r="C24" s="564"/>
      <c r="D24" s="895" t="s">
        <v>188</v>
      </c>
      <c r="E24" s="893"/>
      <c r="F24" s="894"/>
      <c r="G24" s="226"/>
      <c r="H24" s="227">
        <f t="shared" si="0"/>
        <v>0</v>
      </c>
      <c r="I24" s="227">
        <f t="shared" si="3"/>
        <v>0</v>
      </c>
      <c r="J24" s="229"/>
      <c r="K24" s="227">
        <f t="shared" si="1"/>
        <v>0</v>
      </c>
      <c r="L24" s="227">
        <f t="shared" si="4"/>
        <v>0</v>
      </c>
      <c r="M24" s="87">
        <v>0</v>
      </c>
      <c r="N24" s="227">
        <f t="shared" si="2"/>
        <v>0</v>
      </c>
      <c r="O24" s="230">
        <f t="shared" si="2"/>
        <v>0</v>
      </c>
    </row>
    <row r="25" spans="2:15" ht="15.05" customHeight="1">
      <c r="B25" s="748"/>
      <c r="C25" s="564"/>
      <c r="D25" s="895" t="s">
        <v>191</v>
      </c>
      <c r="E25" s="893"/>
      <c r="F25" s="894"/>
      <c r="G25" s="226"/>
      <c r="H25" s="227">
        <f t="shared" si="0"/>
        <v>0</v>
      </c>
      <c r="I25" s="227">
        <f t="shared" si="3"/>
        <v>0</v>
      </c>
      <c r="J25" s="229"/>
      <c r="K25" s="227">
        <f t="shared" si="1"/>
        <v>0</v>
      </c>
      <c r="L25" s="227">
        <f t="shared" si="4"/>
        <v>0</v>
      </c>
      <c r="M25" s="87">
        <v>0</v>
      </c>
      <c r="N25" s="227">
        <f t="shared" si="2"/>
        <v>0</v>
      </c>
      <c r="O25" s="230">
        <f t="shared" si="2"/>
        <v>0</v>
      </c>
    </row>
    <row r="26" spans="2:15" ht="15.05" customHeight="1">
      <c r="B26" s="748"/>
      <c r="C26" s="565"/>
      <c r="D26" s="885" t="s">
        <v>95</v>
      </c>
      <c r="E26" s="886"/>
      <c r="F26" s="887"/>
      <c r="G26" s="231"/>
      <c r="H26" s="232">
        <f t="shared" si="0"/>
        <v>0</v>
      </c>
      <c r="I26" s="232">
        <f t="shared" si="3"/>
        <v>0</v>
      </c>
      <c r="J26" s="234"/>
      <c r="K26" s="232">
        <f t="shared" si="1"/>
        <v>0</v>
      </c>
      <c r="L26" s="232">
        <f t="shared" si="4"/>
        <v>0</v>
      </c>
      <c r="M26" s="93">
        <v>0</v>
      </c>
      <c r="N26" s="232">
        <f t="shared" si="2"/>
        <v>0</v>
      </c>
      <c r="O26" s="235">
        <f t="shared" si="2"/>
        <v>0</v>
      </c>
    </row>
    <row r="27" spans="2:15" ht="15.05" customHeight="1">
      <c r="B27" s="748"/>
      <c r="C27" s="752" t="s">
        <v>199</v>
      </c>
      <c r="D27" s="844"/>
      <c r="E27" s="844"/>
      <c r="F27" s="706"/>
      <c r="G27" s="245">
        <v>0</v>
      </c>
      <c r="H27" s="246">
        <f t="shared" si="0"/>
        <v>0</v>
      </c>
      <c r="I27" s="246">
        <f t="shared" si="3"/>
        <v>0</v>
      </c>
      <c r="J27" s="248">
        <v>0</v>
      </c>
      <c r="K27" s="246">
        <f t="shared" si="1"/>
        <v>0</v>
      </c>
      <c r="L27" s="246">
        <f t="shared" si="4"/>
        <v>0</v>
      </c>
      <c r="M27" s="109">
        <v>0</v>
      </c>
      <c r="N27" s="246">
        <f t="shared" si="2"/>
        <v>0</v>
      </c>
      <c r="O27" s="249">
        <f t="shared" si="2"/>
        <v>0</v>
      </c>
    </row>
    <row r="28" spans="2:15" ht="15.05" customHeight="1">
      <c r="B28" s="748"/>
      <c r="C28" s="752" t="s">
        <v>200</v>
      </c>
      <c r="D28" s="844"/>
      <c r="E28" s="844"/>
      <c r="F28" s="706"/>
      <c r="G28" s="245">
        <v>14</v>
      </c>
      <c r="H28" s="246">
        <f t="shared" si="0"/>
        <v>70</v>
      </c>
      <c r="I28" s="246">
        <f t="shared" si="3"/>
        <v>77.777777777777786</v>
      </c>
      <c r="J28" s="248">
        <v>412</v>
      </c>
      <c r="K28" s="246">
        <f t="shared" si="1"/>
        <v>84.773662551440339</v>
      </c>
      <c r="L28" s="246">
        <f t="shared" si="4"/>
        <v>85.123966942148769</v>
      </c>
      <c r="M28" s="109">
        <v>0</v>
      </c>
      <c r="N28" s="246">
        <f t="shared" si="2"/>
        <v>0</v>
      </c>
      <c r="O28" s="249">
        <f t="shared" si="2"/>
        <v>0</v>
      </c>
    </row>
    <row r="29" spans="2:15" ht="15.05" customHeight="1">
      <c r="B29" s="748"/>
      <c r="C29" s="752" t="s">
        <v>201</v>
      </c>
      <c r="D29" s="844"/>
      <c r="E29" s="844"/>
      <c r="F29" s="706"/>
      <c r="G29" s="245"/>
      <c r="H29" s="246">
        <f t="shared" si="0"/>
        <v>0</v>
      </c>
      <c r="I29" s="246">
        <f t="shared" si="3"/>
        <v>0</v>
      </c>
      <c r="J29" s="248"/>
      <c r="K29" s="246">
        <f t="shared" si="1"/>
        <v>0</v>
      </c>
      <c r="L29" s="246">
        <f t="shared" si="4"/>
        <v>0</v>
      </c>
      <c r="M29" s="109">
        <v>0</v>
      </c>
      <c r="N29" s="246">
        <f t="shared" si="2"/>
        <v>0</v>
      </c>
      <c r="O29" s="249">
        <f t="shared" si="2"/>
        <v>0</v>
      </c>
    </row>
    <row r="30" spans="2:15" ht="15.05" customHeight="1">
      <c r="B30" s="748"/>
      <c r="C30" s="752" t="s">
        <v>202</v>
      </c>
      <c r="D30" s="844"/>
      <c r="E30" s="844"/>
      <c r="F30" s="706"/>
      <c r="G30" s="245">
        <v>0</v>
      </c>
      <c r="H30" s="246">
        <f t="shared" si="0"/>
        <v>0</v>
      </c>
      <c r="I30" s="246">
        <f t="shared" si="3"/>
        <v>0</v>
      </c>
      <c r="J30" s="248">
        <v>0</v>
      </c>
      <c r="K30" s="246">
        <f t="shared" si="1"/>
        <v>0</v>
      </c>
      <c r="L30" s="246">
        <f t="shared" si="4"/>
        <v>0</v>
      </c>
      <c r="M30" s="109">
        <v>0</v>
      </c>
      <c r="N30" s="246">
        <f t="shared" si="2"/>
        <v>0</v>
      </c>
      <c r="O30" s="249">
        <f t="shared" si="2"/>
        <v>0</v>
      </c>
    </row>
    <row r="31" spans="2:15" ht="15.05" customHeight="1">
      <c r="B31" s="748"/>
      <c r="C31" s="752" t="s">
        <v>203</v>
      </c>
      <c r="D31" s="844"/>
      <c r="E31" s="844"/>
      <c r="F31" s="706"/>
      <c r="G31" s="245"/>
      <c r="H31" s="246">
        <f t="shared" si="0"/>
        <v>0</v>
      </c>
      <c r="I31" s="246">
        <f t="shared" si="3"/>
        <v>0</v>
      </c>
      <c r="J31" s="248"/>
      <c r="K31" s="246">
        <f t="shared" si="1"/>
        <v>0</v>
      </c>
      <c r="L31" s="246">
        <f t="shared" si="4"/>
        <v>0</v>
      </c>
      <c r="M31" s="109">
        <v>0</v>
      </c>
      <c r="N31" s="246">
        <f t="shared" si="2"/>
        <v>0</v>
      </c>
      <c r="O31" s="249">
        <f t="shared" si="2"/>
        <v>0</v>
      </c>
    </row>
    <row r="32" spans="2:15" ht="15.05" customHeight="1">
      <c r="B32" s="748"/>
      <c r="C32" s="752" t="s">
        <v>204</v>
      </c>
      <c r="D32" s="844"/>
      <c r="E32" s="844"/>
      <c r="F32" s="706"/>
      <c r="G32" s="245"/>
      <c r="H32" s="246">
        <f t="shared" si="0"/>
        <v>0</v>
      </c>
      <c r="I32" s="246">
        <f t="shared" si="3"/>
        <v>0</v>
      </c>
      <c r="J32" s="248"/>
      <c r="K32" s="246">
        <f t="shared" si="1"/>
        <v>0</v>
      </c>
      <c r="L32" s="246">
        <f t="shared" si="4"/>
        <v>0</v>
      </c>
      <c r="M32" s="109">
        <v>0</v>
      </c>
      <c r="N32" s="246">
        <f t="shared" si="2"/>
        <v>0</v>
      </c>
      <c r="O32" s="249">
        <f t="shared" si="2"/>
        <v>0</v>
      </c>
    </row>
    <row r="33" spans="2:15" ht="15.05" customHeight="1">
      <c r="B33" s="748"/>
      <c r="C33" s="752" t="s">
        <v>95</v>
      </c>
      <c r="D33" s="844"/>
      <c r="E33" s="844"/>
      <c r="F33" s="706"/>
      <c r="G33" s="245"/>
      <c r="H33" s="246">
        <f t="shared" si="0"/>
        <v>0</v>
      </c>
      <c r="I33" s="246">
        <f t="shared" si="3"/>
        <v>0</v>
      </c>
      <c r="J33" s="248"/>
      <c r="K33" s="246">
        <f t="shared" si="1"/>
        <v>0</v>
      </c>
      <c r="L33" s="246">
        <f t="shared" si="4"/>
        <v>0</v>
      </c>
      <c r="M33" s="109">
        <v>0</v>
      </c>
      <c r="N33" s="246">
        <f t="shared" si="2"/>
        <v>0</v>
      </c>
      <c r="O33" s="249">
        <f t="shared" si="2"/>
        <v>0</v>
      </c>
    </row>
    <row r="34" spans="2:15" ht="15.05" customHeight="1" thickBot="1">
      <c r="B34" s="749"/>
      <c r="C34" s="745" t="s">
        <v>98</v>
      </c>
      <c r="D34" s="845"/>
      <c r="E34" s="845"/>
      <c r="F34" s="746"/>
      <c r="G34" s="250">
        <v>2</v>
      </c>
      <c r="H34" s="251">
        <f t="shared" si="0"/>
        <v>10</v>
      </c>
      <c r="I34" s="254" t="s">
        <v>77</v>
      </c>
      <c r="J34" s="253">
        <v>2</v>
      </c>
      <c r="K34" s="251">
        <f t="shared" si="1"/>
        <v>0.41152263374485598</v>
      </c>
      <c r="L34" s="254" t="s">
        <v>77</v>
      </c>
      <c r="M34" s="321">
        <v>0</v>
      </c>
      <c r="N34" s="251">
        <f t="shared" si="2"/>
        <v>0</v>
      </c>
      <c r="O34" s="256" t="s">
        <v>77</v>
      </c>
    </row>
    <row r="35" spans="2:15" ht="7.55" customHeight="1"/>
  </sheetData>
  <mergeCells count="34">
    <mergeCell ref="C34:F34"/>
    <mergeCell ref="C23:F23"/>
    <mergeCell ref="D24:F24"/>
    <mergeCell ref="D25:F25"/>
    <mergeCell ref="D26:F26"/>
    <mergeCell ref="C27:F27"/>
    <mergeCell ref="C28:F28"/>
    <mergeCell ref="C29:F29"/>
    <mergeCell ref="C30:F30"/>
    <mergeCell ref="C31:F31"/>
    <mergeCell ref="C32:F32"/>
    <mergeCell ref="C33:F33"/>
    <mergeCell ref="D22:F22"/>
    <mergeCell ref="B7:B34"/>
    <mergeCell ref="C7:F7"/>
    <mergeCell ref="C8:F8"/>
    <mergeCell ref="D9:D11"/>
    <mergeCell ref="E9:F9"/>
    <mergeCell ref="E10:F10"/>
    <mergeCell ref="E11:F11"/>
    <mergeCell ref="D12:F12"/>
    <mergeCell ref="D13:F13"/>
    <mergeCell ref="C14:F14"/>
    <mergeCell ref="D15:D20"/>
    <mergeCell ref="E15:E18"/>
    <mergeCell ref="E19:F19"/>
    <mergeCell ref="E20:F20"/>
    <mergeCell ref="D21:F21"/>
    <mergeCell ref="B6:F6"/>
    <mergeCell ref="B3:F4"/>
    <mergeCell ref="G3:I3"/>
    <mergeCell ref="J3:L3"/>
    <mergeCell ref="M3:O3"/>
    <mergeCell ref="B5:F5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147D-682C-42F2-A37B-DD1811B25337}">
  <sheetPr>
    <pageSetUpPr fitToPage="1"/>
  </sheetPr>
  <dimension ref="B2:W35"/>
  <sheetViews>
    <sheetView showGridLines="0" showZeros="0" topLeftCell="A15" zoomScale="115" zoomScaleNormal="115" zoomScaleSheetLayoutView="100" workbookViewId="0">
      <selection activeCell="A8" sqref="A8:A11"/>
    </sheetView>
  </sheetViews>
  <sheetFormatPr defaultColWidth="8.69921875" defaultRowHeight="10.65"/>
  <cols>
    <col min="1" max="1" width="0.5" style="16" customWidth="1"/>
    <col min="2" max="2" width="2.5" style="16" customWidth="1"/>
    <col min="3" max="3" width="3.09765625" style="16" customWidth="1"/>
    <col min="4" max="4" width="2.69921875" style="16" customWidth="1"/>
    <col min="5" max="5" width="3.09765625" style="16" customWidth="1"/>
    <col min="6" max="6" width="5.5" style="16" customWidth="1"/>
    <col min="7" max="16" width="2.69921875" style="16" customWidth="1"/>
    <col min="17" max="17" width="4.5" style="16" bestFit="1" customWidth="1"/>
    <col min="18" max="19" width="7.8984375" style="16" customWidth="1"/>
    <col min="20" max="20" width="4.5" style="16" bestFit="1" customWidth="1"/>
    <col min="21" max="22" width="7.8984375" style="16" customWidth="1"/>
    <col min="23" max="23" width="0.5" style="16" customWidth="1"/>
    <col min="24" max="16384" width="8.69921875" style="16"/>
  </cols>
  <sheetData>
    <row r="2" spans="2:23" ht="12.55" thickBot="1">
      <c r="B2" s="367" t="s">
        <v>214</v>
      </c>
      <c r="T2" s="258"/>
      <c r="U2" s="258"/>
      <c r="V2" s="258"/>
    </row>
    <row r="3" spans="2:23" ht="11.3" customHeight="1">
      <c r="B3" s="692" t="s">
        <v>205</v>
      </c>
      <c r="C3" s="736"/>
      <c r="D3" s="736"/>
      <c r="E3" s="736"/>
      <c r="F3" s="693"/>
      <c r="G3" s="765" t="s">
        <v>67</v>
      </c>
      <c r="H3" s="765">
        <v>28</v>
      </c>
      <c r="I3" s="765">
        <v>29</v>
      </c>
      <c r="J3" s="765">
        <v>30</v>
      </c>
      <c r="K3" s="765" t="s">
        <v>69</v>
      </c>
      <c r="L3" s="765">
        <v>2</v>
      </c>
      <c r="M3" s="765">
        <v>3</v>
      </c>
      <c r="N3" s="765">
        <v>4</v>
      </c>
      <c r="O3" s="848">
        <v>5</v>
      </c>
      <c r="P3" s="852">
        <v>6</v>
      </c>
      <c r="Q3" s="567"/>
      <c r="R3" s="437" t="s">
        <v>103</v>
      </c>
      <c r="S3" s="437"/>
      <c r="T3" s="738" t="s">
        <v>104</v>
      </c>
      <c r="U3" s="759"/>
      <c r="V3" s="760"/>
      <c r="W3" s="340"/>
    </row>
    <row r="4" spans="2:23" ht="30.7" thickBot="1">
      <c r="B4" s="711"/>
      <c r="C4" s="737"/>
      <c r="D4" s="737"/>
      <c r="E4" s="737"/>
      <c r="F4" s="712"/>
      <c r="G4" s="766"/>
      <c r="H4" s="766"/>
      <c r="I4" s="766"/>
      <c r="J4" s="901"/>
      <c r="K4" s="766"/>
      <c r="L4" s="766"/>
      <c r="M4" s="766"/>
      <c r="N4" s="766"/>
      <c r="O4" s="849"/>
      <c r="P4" s="853"/>
      <c r="Q4" s="568" t="s">
        <v>60</v>
      </c>
      <c r="R4" s="259" t="s">
        <v>74</v>
      </c>
      <c r="S4" s="440" t="s">
        <v>75</v>
      </c>
      <c r="T4" s="202" t="s">
        <v>60</v>
      </c>
      <c r="U4" s="259" t="s">
        <v>74</v>
      </c>
      <c r="V4" s="260" t="s">
        <v>75</v>
      </c>
      <c r="W4" s="340"/>
    </row>
    <row r="5" spans="2:23" ht="18.8">
      <c r="B5" s="884" t="s">
        <v>206</v>
      </c>
      <c r="C5" s="697"/>
      <c r="D5" s="782"/>
      <c r="E5" s="782"/>
      <c r="F5" s="698"/>
      <c r="G5" s="442">
        <f t="shared" ref="G5:P5" si="0">SUM(G6,G34)</f>
        <v>25</v>
      </c>
      <c r="H5" s="569">
        <f t="shared" si="0"/>
        <v>24</v>
      </c>
      <c r="I5" s="442">
        <f t="shared" si="0"/>
        <v>15</v>
      </c>
      <c r="J5" s="442">
        <f t="shared" si="0"/>
        <v>10</v>
      </c>
      <c r="K5" s="442">
        <f t="shared" si="0"/>
        <v>5</v>
      </c>
      <c r="L5" s="569">
        <f t="shared" si="0"/>
        <v>19</v>
      </c>
      <c r="M5" s="569">
        <f t="shared" si="0"/>
        <v>7</v>
      </c>
      <c r="N5" s="569">
        <f t="shared" si="0"/>
        <v>11</v>
      </c>
      <c r="O5" s="545">
        <f t="shared" si="0"/>
        <v>21</v>
      </c>
      <c r="P5" s="570">
        <f t="shared" si="0"/>
        <v>20</v>
      </c>
      <c r="Q5" s="571">
        <f t="shared" ref="Q5:Q34" si="1">SUM(G5:P5)</f>
        <v>157</v>
      </c>
      <c r="R5" s="572">
        <f>Q5/Q5*100</f>
        <v>100</v>
      </c>
      <c r="S5" s="375" t="s">
        <v>77</v>
      </c>
      <c r="T5" s="571">
        <f>SUM(L5:P5)</f>
        <v>78</v>
      </c>
      <c r="U5" s="447">
        <f>T5/T5*100</f>
        <v>100</v>
      </c>
      <c r="V5" s="573" t="s">
        <v>77</v>
      </c>
      <c r="W5" s="340"/>
    </row>
    <row r="6" spans="2:23" ht="11.3" thickBot="1">
      <c r="B6" s="721" t="s">
        <v>184</v>
      </c>
      <c r="C6" s="902"/>
      <c r="D6" s="903"/>
      <c r="E6" s="903"/>
      <c r="F6" s="904"/>
      <c r="G6" s="574">
        <f>SUM(G7:G8,G14,G23,G27:G33)</f>
        <v>25</v>
      </c>
      <c r="H6" s="574">
        <f>SUM(H7:H8,H14,H23,H27:H33)</f>
        <v>24</v>
      </c>
      <c r="I6" s="574">
        <f>SUM(I7:I8,I14,I23,I27:I33)</f>
        <v>14</v>
      </c>
      <c r="J6" s="574">
        <f t="shared" ref="J6:P6" si="2">SUM(J7:J8,J14,J23,J27:J33)</f>
        <v>10</v>
      </c>
      <c r="K6" s="574">
        <f t="shared" si="2"/>
        <v>5</v>
      </c>
      <c r="L6" s="505">
        <f t="shared" si="2"/>
        <v>19</v>
      </c>
      <c r="M6" s="505">
        <f t="shared" si="2"/>
        <v>5</v>
      </c>
      <c r="N6" s="505">
        <f t="shared" si="2"/>
        <v>8</v>
      </c>
      <c r="O6" s="575">
        <f t="shared" si="2"/>
        <v>19</v>
      </c>
      <c r="P6" s="576">
        <f t="shared" si="2"/>
        <v>18</v>
      </c>
      <c r="Q6" s="315">
        <f t="shared" si="1"/>
        <v>147</v>
      </c>
      <c r="R6" s="577">
        <f>Q6/Q5*100</f>
        <v>93.630573248407643</v>
      </c>
      <c r="S6" s="395">
        <f>Q6/Q6*100</f>
        <v>100</v>
      </c>
      <c r="T6" s="315">
        <f>SUM(L6:P6)</f>
        <v>69</v>
      </c>
      <c r="U6" s="510">
        <f>T6/T5*100</f>
        <v>88.461538461538453</v>
      </c>
      <c r="V6" s="578">
        <f>T6/T6*100</f>
        <v>100</v>
      </c>
      <c r="W6" s="340"/>
    </row>
    <row r="7" spans="2:23" ht="15.05" customHeight="1" thickTop="1">
      <c r="B7" s="905" t="s">
        <v>185</v>
      </c>
      <c r="C7" s="906" t="s">
        <v>186</v>
      </c>
      <c r="D7" s="907"/>
      <c r="E7" s="907"/>
      <c r="F7" s="908"/>
      <c r="G7" s="579"/>
      <c r="H7" s="579">
        <v>1</v>
      </c>
      <c r="I7" s="580"/>
      <c r="J7" s="580"/>
      <c r="K7" s="581"/>
      <c r="L7" s="580">
        <v>5</v>
      </c>
      <c r="M7" s="581"/>
      <c r="N7" s="581">
        <v>3</v>
      </c>
      <c r="O7" s="581">
        <v>1</v>
      </c>
      <c r="P7" s="582">
        <v>2</v>
      </c>
      <c r="Q7" s="583">
        <f t="shared" si="1"/>
        <v>12</v>
      </c>
      <c r="R7" s="584">
        <f>Q7/$Q$5*100</f>
        <v>7.6433121019108281</v>
      </c>
      <c r="S7" s="585">
        <f>Q7/$Q$6*100</f>
        <v>8.1632653061224492</v>
      </c>
      <c r="T7" s="583">
        <f>SUM(L7:P7)</f>
        <v>11</v>
      </c>
      <c r="U7" s="586">
        <f t="shared" ref="U7:U34" si="3">T7/$T$5*100</f>
        <v>14.102564102564102</v>
      </c>
      <c r="V7" s="587">
        <f>T7/$T$6*100</f>
        <v>15.942028985507244</v>
      </c>
      <c r="W7" s="340"/>
    </row>
    <row r="8" spans="2:23" ht="15.05" customHeight="1">
      <c r="B8" s="748"/>
      <c r="C8" s="743" t="s">
        <v>187</v>
      </c>
      <c r="D8" s="909"/>
      <c r="E8" s="909"/>
      <c r="F8" s="744"/>
      <c r="G8" s="588">
        <v>1</v>
      </c>
      <c r="H8" s="588"/>
      <c r="I8" s="588">
        <v>1</v>
      </c>
      <c r="J8" s="588"/>
      <c r="K8" s="588">
        <v>0</v>
      </c>
      <c r="L8" s="588">
        <v>2</v>
      </c>
      <c r="M8" s="588">
        <v>1</v>
      </c>
      <c r="N8" s="588"/>
      <c r="O8" s="589">
        <v>4</v>
      </c>
      <c r="P8" s="590">
        <v>2</v>
      </c>
      <c r="Q8" s="473">
        <f t="shared" si="1"/>
        <v>11</v>
      </c>
      <c r="R8" s="591">
        <f t="shared" ref="R8:R34" si="4">Q8/$Q$5*100</f>
        <v>7.0063694267515926</v>
      </c>
      <c r="S8" s="397">
        <f t="shared" ref="S8:S33" si="5">Q8/$Q$6*100</f>
        <v>7.4829931972789119</v>
      </c>
      <c r="T8" s="473">
        <f>SUM(L8:P8)</f>
        <v>9</v>
      </c>
      <c r="U8" s="471">
        <f t="shared" si="3"/>
        <v>11.538461538461538</v>
      </c>
      <c r="V8" s="592">
        <f t="shared" ref="V8:V33" si="6">T8/$T$6*100</f>
        <v>13.043478260869565</v>
      </c>
      <c r="W8" s="340"/>
    </row>
    <row r="9" spans="2:23" ht="15.05" customHeight="1">
      <c r="B9" s="748"/>
      <c r="C9" s="564"/>
      <c r="D9" s="898" t="s">
        <v>188</v>
      </c>
      <c r="E9" s="893" t="s">
        <v>187</v>
      </c>
      <c r="F9" s="894"/>
      <c r="G9" s="465">
        <v>1</v>
      </c>
      <c r="H9" s="465"/>
      <c r="I9" s="465">
        <v>1</v>
      </c>
      <c r="J9" s="460"/>
      <c r="K9" s="480"/>
      <c r="L9" s="460"/>
      <c r="M9" s="480"/>
      <c r="N9" s="480"/>
      <c r="O9" s="480">
        <v>1</v>
      </c>
      <c r="P9" s="593">
        <v>1</v>
      </c>
      <c r="Q9" s="463">
        <f t="shared" si="1"/>
        <v>4</v>
      </c>
      <c r="R9" s="594">
        <f t="shared" si="4"/>
        <v>2.547770700636943</v>
      </c>
      <c r="S9" s="381">
        <f t="shared" si="5"/>
        <v>2.7210884353741496</v>
      </c>
      <c r="T9" s="463">
        <f>SUM(L9:P9)</f>
        <v>2</v>
      </c>
      <c r="U9" s="304">
        <f>T9/$T$5*100</f>
        <v>2.5641025641025639</v>
      </c>
      <c r="V9" s="595">
        <f t="shared" si="6"/>
        <v>2.8985507246376812</v>
      </c>
      <c r="W9" s="340"/>
    </row>
    <row r="10" spans="2:23" ht="15.05" customHeight="1">
      <c r="B10" s="748"/>
      <c r="C10" s="564"/>
      <c r="D10" s="898"/>
      <c r="E10" s="893" t="s">
        <v>189</v>
      </c>
      <c r="F10" s="894"/>
      <c r="G10" s="465"/>
      <c r="H10" s="465"/>
      <c r="I10" s="465"/>
      <c r="J10" s="460"/>
      <c r="K10" s="480"/>
      <c r="L10" s="460">
        <v>2</v>
      </c>
      <c r="M10" s="480">
        <v>1</v>
      </c>
      <c r="N10" s="480"/>
      <c r="O10" s="480">
        <v>1</v>
      </c>
      <c r="P10" s="593"/>
      <c r="Q10" s="463">
        <f t="shared" si="1"/>
        <v>4</v>
      </c>
      <c r="R10" s="594">
        <f t="shared" si="4"/>
        <v>2.547770700636943</v>
      </c>
      <c r="S10" s="381">
        <f t="shared" si="5"/>
        <v>2.7210884353741496</v>
      </c>
      <c r="T10" s="463">
        <f t="shared" ref="T10:T11" si="7">SUM(L10:P10)</f>
        <v>4</v>
      </c>
      <c r="U10" s="304">
        <f t="shared" si="3"/>
        <v>5.1282051282051277</v>
      </c>
      <c r="V10" s="595">
        <f t="shared" si="6"/>
        <v>5.7971014492753623</v>
      </c>
      <c r="W10" s="340"/>
    </row>
    <row r="11" spans="2:23" ht="15.05" customHeight="1">
      <c r="B11" s="748"/>
      <c r="C11" s="596"/>
      <c r="D11" s="898"/>
      <c r="E11" s="893" t="s">
        <v>190</v>
      </c>
      <c r="F11" s="894"/>
      <c r="G11" s="465"/>
      <c r="H11" s="465"/>
      <c r="I11" s="465"/>
      <c r="J11" s="460"/>
      <c r="K11" s="480"/>
      <c r="L11" s="460"/>
      <c r="M11" s="480"/>
      <c r="N11" s="480"/>
      <c r="O11" s="480"/>
      <c r="P11" s="593">
        <v>1</v>
      </c>
      <c r="Q11" s="463">
        <f t="shared" si="1"/>
        <v>1</v>
      </c>
      <c r="R11" s="594">
        <f>Q11/$Q$5*100</f>
        <v>0.63694267515923575</v>
      </c>
      <c r="S11" s="381">
        <f t="shared" si="5"/>
        <v>0.68027210884353739</v>
      </c>
      <c r="T11" s="463">
        <f t="shared" si="7"/>
        <v>1</v>
      </c>
      <c r="U11" s="304">
        <f t="shared" si="3"/>
        <v>1.2820512820512819</v>
      </c>
      <c r="V11" s="595">
        <f t="shared" si="6"/>
        <v>1.4492753623188406</v>
      </c>
      <c r="W11" s="340"/>
    </row>
    <row r="12" spans="2:23" ht="15.05" customHeight="1">
      <c r="B12" s="748"/>
      <c r="C12" s="564"/>
      <c r="D12" s="910" t="s">
        <v>191</v>
      </c>
      <c r="E12" s="911"/>
      <c r="F12" s="912"/>
      <c r="G12" s="465"/>
      <c r="H12" s="465"/>
      <c r="I12" s="465"/>
      <c r="J12" s="460"/>
      <c r="K12" s="480"/>
      <c r="L12" s="460"/>
      <c r="M12" s="480"/>
      <c r="N12" s="480"/>
      <c r="O12" s="480"/>
      <c r="P12" s="593"/>
      <c r="Q12" s="463">
        <f t="shared" si="1"/>
        <v>0</v>
      </c>
      <c r="R12" s="594">
        <f t="shared" si="4"/>
        <v>0</v>
      </c>
      <c r="S12" s="381">
        <f t="shared" si="5"/>
        <v>0</v>
      </c>
      <c r="T12" s="463">
        <f>SUM(L12:P12)</f>
        <v>0</v>
      </c>
      <c r="U12" s="304">
        <f t="shared" si="3"/>
        <v>0</v>
      </c>
      <c r="V12" s="595">
        <f t="shared" si="6"/>
        <v>0</v>
      </c>
      <c r="W12" s="340"/>
    </row>
    <row r="13" spans="2:23" ht="15.05" customHeight="1">
      <c r="B13" s="748"/>
      <c r="C13" s="565"/>
      <c r="D13" s="913" t="s">
        <v>95</v>
      </c>
      <c r="E13" s="914"/>
      <c r="F13" s="915"/>
      <c r="G13" s="597"/>
      <c r="H13" s="597"/>
      <c r="I13" s="597"/>
      <c r="J13" s="466"/>
      <c r="K13" s="512"/>
      <c r="L13" s="466"/>
      <c r="M13" s="512"/>
      <c r="N13" s="512"/>
      <c r="O13" s="512">
        <v>2</v>
      </c>
      <c r="P13" s="598"/>
      <c r="Q13" s="474">
        <f t="shared" si="1"/>
        <v>2</v>
      </c>
      <c r="R13" s="599">
        <f>Q13/$Q$5*100</f>
        <v>1.2738853503184715</v>
      </c>
      <c r="S13" s="385">
        <f t="shared" si="5"/>
        <v>1.3605442176870748</v>
      </c>
      <c r="T13" s="474">
        <f>SUM(L13:P13)</f>
        <v>2</v>
      </c>
      <c r="U13" s="308">
        <f t="shared" si="3"/>
        <v>2.5641025641025639</v>
      </c>
      <c r="V13" s="600">
        <f t="shared" si="6"/>
        <v>2.8985507246376812</v>
      </c>
      <c r="W13" s="340"/>
    </row>
    <row r="14" spans="2:23" ht="15.05" customHeight="1">
      <c r="B14" s="748"/>
      <c r="C14" s="743" t="s">
        <v>192</v>
      </c>
      <c r="D14" s="909"/>
      <c r="E14" s="909"/>
      <c r="F14" s="744"/>
      <c r="G14" s="588">
        <v>0</v>
      </c>
      <c r="H14" s="588">
        <v>1</v>
      </c>
      <c r="I14" s="588">
        <v>0</v>
      </c>
      <c r="J14" s="588">
        <v>0</v>
      </c>
      <c r="K14" s="588">
        <v>0</v>
      </c>
      <c r="L14" s="588">
        <v>3</v>
      </c>
      <c r="M14" s="588"/>
      <c r="N14" s="588"/>
      <c r="O14" s="589">
        <v>0</v>
      </c>
      <c r="P14" s="590">
        <v>0</v>
      </c>
      <c r="Q14" s="459">
        <f t="shared" si="1"/>
        <v>4</v>
      </c>
      <c r="R14" s="591">
        <f t="shared" si="4"/>
        <v>2.547770700636943</v>
      </c>
      <c r="S14" s="397">
        <f t="shared" si="5"/>
        <v>2.7210884353741496</v>
      </c>
      <c r="T14" s="601">
        <f>SUM(L14:P14)</f>
        <v>3</v>
      </c>
      <c r="U14" s="471">
        <f t="shared" si="3"/>
        <v>3.8461538461538463</v>
      </c>
      <c r="V14" s="592">
        <f t="shared" si="6"/>
        <v>4.3478260869565215</v>
      </c>
      <c r="W14" s="340"/>
    </row>
    <row r="15" spans="2:23" ht="15.05" customHeight="1">
      <c r="B15" s="748"/>
      <c r="C15" s="596"/>
      <c r="D15" s="916" t="s">
        <v>188</v>
      </c>
      <c r="E15" s="898" t="s">
        <v>193</v>
      </c>
      <c r="F15" s="602" t="s">
        <v>194</v>
      </c>
      <c r="G15" s="465"/>
      <c r="H15" s="465"/>
      <c r="I15" s="465"/>
      <c r="J15" s="460"/>
      <c r="K15" s="480"/>
      <c r="L15" s="460"/>
      <c r="M15" s="480"/>
      <c r="N15" s="480"/>
      <c r="O15" s="480"/>
      <c r="P15" s="593"/>
      <c r="Q15" s="463">
        <f t="shared" si="1"/>
        <v>0</v>
      </c>
      <c r="R15" s="594">
        <f t="shared" si="4"/>
        <v>0</v>
      </c>
      <c r="S15" s="381">
        <f t="shared" si="5"/>
        <v>0</v>
      </c>
      <c r="T15" s="463">
        <f>SUM(L15:P15)</f>
        <v>0</v>
      </c>
      <c r="U15" s="304">
        <f t="shared" si="3"/>
        <v>0</v>
      </c>
      <c r="V15" s="595">
        <f t="shared" si="6"/>
        <v>0</v>
      </c>
      <c r="W15" s="340"/>
    </row>
    <row r="16" spans="2:23" ht="15.05" customHeight="1">
      <c r="B16" s="748"/>
      <c r="C16" s="596"/>
      <c r="D16" s="916"/>
      <c r="E16" s="898"/>
      <c r="F16" s="602" t="s">
        <v>195</v>
      </c>
      <c r="G16" s="465"/>
      <c r="H16" s="465"/>
      <c r="I16" s="465"/>
      <c r="J16" s="460"/>
      <c r="K16" s="480"/>
      <c r="L16" s="460"/>
      <c r="M16" s="480"/>
      <c r="N16" s="480"/>
      <c r="O16" s="480"/>
      <c r="P16" s="593"/>
      <c r="Q16" s="463">
        <f t="shared" si="1"/>
        <v>0</v>
      </c>
      <c r="R16" s="594">
        <f t="shared" si="4"/>
        <v>0</v>
      </c>
      <c r="S16" s="381">
        <f t="shared" si="5"/>
        <v>0</v>
      </c>
      <c r="T16" s="463">
        <f t="shared" ref="T16:T21" si="8">SUM(L16:P16)</f>
        <v>0</v>
      </c>
      <c r="U16" s="304">
        <f t="shared" si="3"/>
        <v>0</v>
      </c>
      <c r="V16" s="595">
        <f t="shared" si="6"/>
        <v>0</v>
      </c>
      <c r="W16" s="340"/>
    </row>
    <row r="17" spans="2:23" ht="15.05" customHeight="1">
      <c r="B17" s="748"/>
      <c r="C17" s="596"/>
      <c r="D17" s="916"/>
      <c r="E17" s="898"/>
      <c r="F17" s="602" t="s">
        <v>196</v>
      </c>
      <c r="G17" s="465"/>
      <c r="H17" s="465"/>
      <c r="I17" s="465"/>
      <c r="J17" s="460"/>
      <c r="K17" s="480"/>
      <c r="L17" s="460"/>
      <c r="M17" s="480"/>
      <c r="N17" s="480"/>
      <c r="O17" s="480"/>
      <c r="P17" s="593"/>
      <c r="Q17" s="463">
        <f t="shared" si="1"/>
        <v>0</v>
      </c>
      <c r="R17" s="594">
        <f t="shared" si="4"/>
        <v>0</v>
      </c>
      <c r="S17" s="381">
        <f t="shared" si="5"/>
        <v>0</v>
      </c>
      <c r="T17" s="463">
        <f t="shared" si="8"/>
        <v>0</v>
      </c>
      <c r="U17" s="304">
        <f t="shared" si="3"/>
        <v>0</v>
      </c>
      <c r="V17" s="595">
        <f t="shared" si="6"/>
        <v>0</v>
      </c>
      <c r="W17" s="340"/>
    </row>
    <row r="18" spans="2:23" ht="15.05" customHeight="1">
      <c r="B18" s="748"/>
      <c r="C18" s="596"/>
      <c r="D18" s="916"/>
      <c r="E18" s="898"/>
      <c r="F18" s="602" t="s">
        <v>95</v>
      </c>
      <c r="G18" s="465"/>
      <c r="H18" s="465"/>
      <c r="I18" s="465"/>
      <c r="J18" s="460"/>
      <c r="K18" s="480"/>
      <c r="L18" s="460"/>
      <c r="M18" s="480"/>
      <c r="N18" s="480"/>
      <c r="O18" s="480"/>
      <c r="P18" s="593"/>
      <c r="Q18" s="463">
        <f t="shared" si="1"/>
        <v>0</v>
      </c>
      <c r="R18" s="594">
        <f t="shared" si="4"/>
        <v>0</v>
      </c>
      <c r="S18" s="381">
        <f t="shared" si="5"/>
        <v>0</v>
      </c>
      <c r="T18" s="463">
        <f t="shared" si="8"/>
        <v>0</v>
      </c>
      <c r="U18" s="304">
        <f t="shared" si="3"/>
        <v>0</v>
      </c>
      <c r="V18" s="595">
        <f t="shared" si="6"/>
        <v>0</v>
      </c>
      <c r="W18" s="340"/>
    </row>
    <row r="19" spans="2:23" ht="15.05" customHeight="1">
      <c r="B19" s="748"/>
      <c r="C19" s="564"/>
      <c r="D19" s="916"/>
      <c r="E19" s="899" t="s">
        <v>197</v>
      </c>
      <c r="F19" s="900"/>
      <c r="G19" s="465"/>
      <c r="H19" s="465"/>
      <c r="I19" s="465"/>
      <c r="J19" s="460"/>
      <c r="K19" s="480"/>
      <c r="L19" s="460"/>
      <c r="M19" s="480"/>
      <c r="N19" s="480"/>
      <c r="O19" s="480"/>
      <c r="P19" s="593"/>
      <c r="Q19" s="463">
        <f t="shared" si="1"/>
        <v>0</v>
      </c>
      <c r="R19" s="594">
        <f t="shared" si="4"/>
        <v>0</v>
      </c>
      <c r="S19" s="381">
        <f t="shared" si="5"/>
        <v>0</v>
      </c>
      <c r="T19" s="463">
        <f t="shared" si="8"/>
        <v>0</v>
      </c>
      <c r="U19" s="304">
        <f t="shared" si="3"/>
        <v>0</v>
      </c>
      <c r="V19" s="595">
        <f t="shared" si="6"/>
        <v>0</v>
      </c>
      <c r="W19" s="340"/>
    </row>
    <row r="20" spans="2:23" ht="15.05" customHeight="1">
      <c r="B20" s="748"/>
      <c r="C20" s="564"/>
      <c r="D20" s="916"/>
      <c r="E20" s="899" t="s">
        <v>95</v>
      </c>
      <c r="F20" s="900"/>
      <c r="G20" s="465"/>
      <c r="H20" s="465"/>
      <c r="I20" s="465"/>
      <c r="J20" s="460"/>
      <c r="K20" s="480"/>
      <c r="L20" s="460"/>
      <c r="M20" s="480"/>
      <c r="N20" s="480"/>
      <c r="O20" s="480"/>
      <c r="P20" s="593"/>
      <c r="Q20" s="463">
        <f t="shared" si="1"/>
        <v>0</v>
      </c>
      <c r="R20" s="594">
        <f t="shared" si="4"/>
        <v>0</v>
      </c>
      <c r="S20" s="381">
        <f t="shared" si="5"/>
        <v>0</v>
      </c>
      <c r="T20" s="463">
        <f t="shared" si="8"/>
        <v>0</v>
      </c>
      <c r="U20" s="304">
        <f t="shared" si="3"/>
        <v>0</v>
      </c>
      <c r="V20" s="595">
        <f t="shared" si="6"/>
        <v>0</v>
      </c>
      <c r="W20" s="340"/>
    </row>
    <row r="21" spans="2:23" ht="15.05" customHeight="1">
      <c r="B21" s="748"/>
      <c r="C21" s="564"/>
      <c r="D21" s="910" t="s">
        <v>191</v>
      </c>
      <c r="E21" s="911"/>
      <c r="F21" s="912"/>
      <c r="G21" s="465"/>
      <c r="H21" s="465"/>
      <c r="I21" s="465"/>
      <c r="J21" s="460"/>
      <c r="K21" s="480"/>
      <c r="L21" s="460">
        <v>3</v>
      </c>
      <c r="M21" s="480"/>
      <c r="N21" s="480"/>
      <c r="O21" s="480"/>
      <c r="P21" s="593"/>
      <c r="Q21" s="463">
        <f t="shared" si="1"/>
        <v>3</v>
      </c>
      <c r="R21" s="594">
        <f t="shared" si="4"/>
        <v>1.910828025477707</v>
      </c>
      <c r="S21" s="381">
        <f t="shared" si="5"/>
        <v>2.0408163265306123</v>
      </c>
      <c r="T21" s="463">
        <f t="shared" si="8"/>
        <v>3</v>
      </c>
      <c r="U21" s="304">
        <f t="shared" si="3"/>
        <v>3.8461538461538463</v>
      </c>
      <c r="V21" s="595">
        <f t="shared" si="6"/>
        <v>4.3478260869565215</v>
      </c>
      <c r="W21" s="340"/>
    </row>
    <row r="22" spans="2:23" ht="15.05" customHeight="1">
      <c r="B22" s="748"/>
      <c r="C22" s="603"/>
      <c r="D22" s="913" t="s">
        <v>95</v>
      </c>
      <c r="E22" s="914"/>
      <c r="F22" s="915"/>
      <c r="G22" s="597"/>
      <c r="H22" s="597">
        <v>1</v>
      </c>
      <c r="I22" s="597"/>
      <c r="J22" s="466"/>
      <c r="K22" s="512"/>
      <c r="L22" s="466"/>
      <c r="M22" s="512"/>
      <c r="N22" s="512"/>
      <c r="O22" s="512"/>
      <c r="P22" s="598"/>
      <c r="Q22" s="474">
        <f t="shared" si="1"/>
        <v>1</v>
      </c>
      <c r="R22" s="599">
        <f t="shared" si="4"/>
        <v>0.63694267515923575</v>
      </c>
      <c r="S22" s="385">
        <f t="shared" si="5"/>
        <v>0.68027210884353739</v>
      </c>
      <c r="T22" s="474">
        <f>SUM(L22:P22)</f>
        <v>0</v>
      </c>
      <c r="U22" s="308">
        <f t="shared" si="3"/>
        <v>0</v>
      </c>
      <c r="V22" s="600">
        <f t="shared" si="6"/>
        <v>0</v>
      </c>
      <c r="W22" s="340"/>
    </row>
    <row r="23" spans="2:23" ht="15.05" customHeight="1">
      <c r="B23" s="748"/>
      <c r="C23" s="743" t="s">
        <v>198</v>
      </c>
      <c r="D23" s="909"/>
      <c r="E23" s="909"/>
      <c r="F23" s="744"/>
      <c r="G23" s="588">
        <v>0</v>
      </c>
      <c r="H23" s="588">
        <v>0</v>
      </c>
      <c r="I23" s="588">
        <v>0</v>
      </c>
      <c r="J23" s="588">
        <v>0</v>
      </c>
      <c r="K23" s="588">
        <v>0</v>
      </c>
      <c r="L23" s="588">
        <v>0</v>
      </c>
      <c r="M23" s="588"/>
      <c r="N23" s="588"/>
      <c r="O23" s="604">
        <v>0</v>
      </c>
      <c r="P23" s="590">
        <v>0</v>
      </c>
      <c r="Q23" s="459">
        <f t="shared" si="1"/>
        <v>0</v>
      </c>
      <c r="R23" s="591">
        <f t="shared" si="4"/>
        <v>0</v>
      </c>
      <c r="S23" s="397">
        <f t="shared" si="5"/>
        <v>0</v>
      </c>
      <c r="T23" s="605">
        <f>SUM(L23:P23)</f>
        <v>0</v>
      </c>
      <c r="U23" s="301">
        <f t="shared" si="3"/>
        <v>0</v>
      </c>
      <c r="V23" s="606">
        <f t="shared" si="6"/>
        <v>0</v>
      </c>
      <c r="W23" s="340"/>
    </row>
    <row r="24" spans="2:23" ht="15.05" customHeight="1">
      <c r="B24" s="748"/>
      <c r="C24" s="596"/>
      <c r="D24" s="607" t="s">
        <v>188</v>
      </c>
      <c r="E24" s="608"/>
      <c r="F24" s="566"/>
      <c r="G24" s="465"/>
      <c r="H24" s="465"/>
      <c r="I24" s="465"/>
      <c r="J24" s="460"/>
      <c r="K24" s="480"/>
      <c r="L24" s="460"/>
      <c r="M24" s="480"/>
      <c r="N24" s="480"/>
      <c r="O24" s="480"/>
      <c r="P24" s="593"/>
      <c r="Q24" s="463">
        <f t="shared" si="1"/>
        <v>0</v>
      </c>
      <c r="R24" s="594">
        <f t="shared" si="4"/>
        <v>0</v>
      </c>
      <c r="S24" s="381">
        <f t="shared" si="5"/>
        <v>0</v>
      </c>
      <c r="T24" s="463">
        <f>SUM(L24:P24)</f>
        <v>0</v>
      </c>
      <c r="U24" s="304">
        <f t="shared" si="3"/>
        <v>0</v>
      </c>
      <c r="V24" s="595">
        <f t="shared" si="6"/>
        <v>0</v>
      </c>
      <c r="W24" s="340"/>
    </row>
    <row r="25" spans="2:23" ht="15.05" customHeight="1">
      <c r="B25" s="748"/>
      <c r="C25" s="596"/>
      <c r="D25" s="607" t="s">
        <v>191</v>
      </c>
      <c r="E25" s="608"/>
      <c r="F25" s="566"/>
      <c r="G25" s="465"/>
      <c r="H25" s="465"/>
      <c r="I25" s="465"/>
      <c r="J25" s="460"/>
      <c r="K25" s="480"/>
      <c r="L25" s="460"/>
      <c r="M25" s="480"/>
      <c r="N25" s="480"/>
      <c r="O25" s="480"/>
      <c r="P25" s="593"/>
      <c r="Q25" s="463">
        <f t="shared" si="1"/>
        <v>0</v>
      </c>
      <c r="R25" s="594">
        <f t="shared" si="4"/>
        <v>0</v>
      </c>
      <c r="S25" s="381">
        <f t="shared" si="5"/>
        <v>0</v>
      </c>
      <c r="T25" s="463">
        <f t="shared" ref="T25" si="9">SUM(L25:P25)</f>
        <v>0</v>
      </c>
      <c r="U25" s="304">
        <f t="shared" si="3"/>
        <v>0</v>
      </c>
      <c r="V25" s="595">
        <f t="shared" si="6"/>
        <v>0</v>
      </c>
      <c r="W25" s="340"/>
    </row>
    <row r="26" spans="2:23" ht="15.05" customHeight="1">
      <c r="B26" s="748"/>
      <c r="C26" s="603"/>
      <c r="D26" s="609" t="s">
        <v>95</v>
      </c>
      <c r="E26" s="610"/>
      <c r="F26" s="611"/>
      <c r="G26" s="597"/>
      <c r="H26" s="597"/>
      <c r="I26" s="597"/>
      <c r="J26" s="466"/>
      <c r="K26" s="512"/>
      <c r="L26" s="466"/>
      <c r="M26" s="512"/>
      <c r="N26" s="512"/>
      <c r="O26" s="512"/>
      <c r="P26" s="598"/>
      <c r="Q26" s="474">
        <f t="shared" si="1"/>
        <v>0</v>
      </c>
      <c r="R26" s="599">
        <f t="shared" si="4"/>
        <v>0</v>
      </c>
      <c r="S26" s="385">
        <f t="shared" si="5"/>
        <v>0</v>
      </c>
      <c r="T26" s="463">
        <f>SUM(L26:P26)</f>
        <v>0</v>
      </c>
      <c r="U26" s="308">
        <f t="shared" si="3"/>
        <v>0</v>
      </c>
      <c r="V26" s="600">
        <f t="shared" si="6"/>
        <v>0</v>
      </c>
      <c r="W26" s="340"/>
    </row>
    <row r="27" spans="2:23" ht="15.05" customHeight="1">
      <c r="B27" s="748"/>
      <c r="C27" s="612" t="s">
        <v>199</v>
      </c>
      <c r="D27" s="613"/>
      <c r="E27" s="613"/>
      <c r="F27" s="614"/>
      <c r="G27" s="574">
        <v>3</v>
      </c>
      <c r="H27" s="574">
        <v>2</v>
      </c>
      <c r="I27" s="505">
        <v>3</v>
      </c>
      <c r="J27" s="505"/>
      <c r="K27" s="575"/>
      <c r="L27" s="505"/>
      <c r="M27" s="575"/>
      <c r="N27" s="575">
        <v>1</v>
      </c>
      <c r="O27" s="575">
        <v>2</v>
      </c>
      <c r="P27" s="576">
        <v>0</v>
      </c>
      <c r="Q27" s="315">
        <f t="shared" si="1"/>
        <v>11</v>
      </c>
      <c r="R27" s="577">
        <f t="shared" si="4"/>
        <v>7.0063694267515926</v>
      </c>
      <c r="S27" s="395">
        <f t="shared" si="5"/>
        <v>7.4829931972789119</v>
      </c>
      <c r="T27" s="315">
        <f>SUM(L27:P27)</f>
        <v>3</v>
      </c>
      <c r="U27" s="510">
        <f t="shared" si="3"/>
        <v>3.8461538461538463</v>
      </c>
      <c r="V27" s="578">
        <f t="shared" si="6"/>
        <v>4.3478260869565215</v>
      </c>
      <c r="W27" s="340"/>
    </row>
    <row r="28" spans="2:23" ht="15.05" customHeight="1">
      <c r="B28" s="748"/>
      <c r="C28" s="612" t="s">
        <v>200</v>
      </c>
      <c r="D28" s="613"/>
      <c r="E28" s="613"/>
      <c r="F28" s="614"/>
      <c r="G28" s="574">
        <v>19</v>
      </c>
      <c r="H28" s="574">
        <v>19</v>
      </c>
      <c r="I28" s="505">
        <v>9</v>
      </c>
      <c r="J28" s="505">
        <v>7</v>
      </c>
      <c r="K28" s="575">
        <v>5</v>
      </c>
      <c r="L28" s="505">
        <v>7</v>
      </c>
      <c r="M28" s="575">
        <v>4</v>
      </c>
      <c r="N28" s="575">
        <v>4</v>
      </c>
      <c r="O28" s="575">
        <v>10</v>
      </c>
      <c r="P28" s="576">
        <v>14</v>
      </c>
      <c r="Q28" s="315">
        <f t="shared" si="1"/>
        <v>98</v>
      </c>
      <c r="R28" s="577">
        <f t="shared" si="4"/>
        <v>62.420382165605091</v>
      </c>
      <c r="S28" s="395">
        <f t="shared" si="5"/>
        <v>66.666666666666657</v>
      </c>
      <c r="T28" s="315">
        <f t="shared" ref="T28:T31" si="10">SUM(L28:P28)</f>
        <v>39</v>
      </c>
      <c r="U28" s="510">
        <f t="shared" si="3"/>
        <v>50</v>
      </c>
      <c r="V28" s="578">
        <f t="shared" si="6"/>
        <v>56.521739130434781</v>
      </c>
      <c r="W28" s="340"/>
    </row>
    <row r="29" spans="2:23" ht="15.05" customHeight="1">
      <c r="B29" s="748"/>
      <c r="C29" s="612" t="s">
        <v>207</v>
      </c>
      <c r="D29" s="613"/>
      <c r="E29" s="613"/>
      <c r="F29" s="614"/>
      <c r="G29" s="574"/>
      <c r="H29" s="574">
        <v>1</v>
      </c>
      <c r="I29" s="574">
        <v>1</v>
      </c>
      <c r="J29" s="505">
        <v>2</v>
      </c>
      <c r="K29" s="575"/>
      <c r="L29" s="505">
        <v>1</v>
      </c>
      <c r="M29" s="575"/>
      <c r="N29" s="575"/>
      <c r="O29" s="575"/>
      <c r="P29" s="576"/>
      <c r="Q29" s="315">
        <f t="shared" si="1"/>
        <v>5</v>
      </c>
      <c r="R29" s="577">
        <f t="shared" si="4"/>
        <v>3.1847133757961785</v>
      </c>
      <c r="S29" s="395">
        <f t="shared" si="5"/>
        <v>3.4013605442176873</v>
      </c>
      <c r="T29" s="315">
        <f t="shared" si="10"/>
        <v>1</v>
      </c>
      <c r="U29" s="510">
        <f t="shared" si="3"/>
        <v>1.2820512820512819</v>
      </c>
      <c r="V29" s="578">
        <f t="shared" si="6"/>
        <v>1.4492753623188406</v>
      </c>
      <c r="W29" s="340"/>
    </row>
    <row r="30" spans="2:23" ht="15.05" customHeight="1">
      <c r="B30" s="748"/>
      <c r="C30" s="612" t="s">
        <v>202</v>
      </c>
      <c r="D30" s="613"/>
      <c r="E30" s="613"/>
      <c r="F30" s="614"/>
      <c r="G30" s="574"/>
      <c r="H30" s="574"/>
      <c r="I30" s="574"/>
      <c r="J30" s="505"/>
      <c r="K30" s="575"/>
      <c r="L30" s="505"/>
      <c r="M30" s="575"/>
      <c r="N30" s="575"/>
      <c r="O30" s="575">
        <v>2</v>
      </c>
      <c r="P30" s="576">
        <v>0</v>
      </c>
      <c r="Q30" s="446">
        <f t="shared" si="1"/>
        <v>2</v>
      </c>
      <c r="R30" s="577">
        <f t="shared" si="4"/>
        <v>1.2738853503184715</v>
      </c>
      <c r="S30" s="395">
        <f t="shared" si="5"/>
        <v>1.3605442176870748</v>
      </c>
      <c r="T30" s="315">
        <f t="shared" si="10"/>
        <v>2</v>
      </c>
      <c r="U30" s="615">
        <f t="shared" si="3"/>
        <v>2.5641025641025639</v>
      </c>
      <c r="V30" s="616">
        <f t="shared" si="6"/>
        <v>2.8985507246376812</v>
      </c>
      <c r="W30" s="340"/>
    </row>
    <row r="31" spans="2:23" ht="15.05" customHeight="1">
      <c r="B31" s="748"/>
      <c r="C31" s="612" t="s">
        <v>203</v>
      </c>
      <c r="D31" s="613"/>
      <c r="E31" s="613"/>
      <c r="F31" s="614"/>
      <c r="G31" s="574">
        <v>1</v>
      </c>
      <c r="H31" s="574"/>
      <c r="I31" s="574"/>
      <c r="J31" s="505"/>
      <c r="K31" s="575"/>
      <c r="L31" s="505"/>
      <c r="M31" s="575"/>
      <c r="N31" s="575"/>
      <c r="O31" s="575"/>
      <c r="P31" s="576"/>
      <c r="Q31" s="446">
        <f t="shared" si="1"/>
        <v>1</v>
      </c>
      <c r="R31" s="577">
        <f t="shared" si="4"/>
        <v>0.63694267515923575</v>
      </c>
      <c r="S31" s="395">
        <f t="shared" si="5"/>
        <v>0.68027210884353739</v>
      </c>
      <c r="T31" s="315">
        <f t="shared" si="10"/>
        <v>0</v>
      </c>
      <c r="U31" s="510">
        <f t="shared" si="3"/>
        <v>0</v>
      </c>
      <c r="V31" s="578">
        <f t="shared" si="6"/>
        <v>0</v>
      </c>
      <c r="W31" s="340"/>
    </row>
    <row r="32" spans="2:23" ht="15.05" customHeight="1">
      <c r="B32" s="748"/>
      <c r="C32" s="612" t="s">
        <v>204</v>
      </c>
      <c r="D32" s="613"/>
      <c r="E32" s="613"/>
      <c r="F32" s="614"/>
      <c r="G32" s="574"/>
      <c r="H32" s="574"/>
      <c r="I32" s="574"/>
      <c r="J32" s="505"/>
      <c r="K32" s="575"/>
      <c r="L32" s="505"/>
      <c r="M32" s="575"/>
      <c r="N32" s="575"/>
      <c r="O32" s="575"/>
      <c r="P32" s="576"/>
      <c r="Q32" s="315">
        <f t="shared" si="1"/>
        <v>0</v>
      </c>
      <c r="R32" s="577">
        <f t="shared" si="4"/>
        <v>0</v>
      </c>
      <c r="S32" s="395">
        <f t="shared" si="5"/>
        <v>0</v>
      </c>
      <c r="T32" s="315">
        <f>SUM(L32:P32)</f>
        <v>0</v>
      </c>
      <c r="U32" s="615">
        <f t="shared" si="3"/>
        <v>0</v>
      </c>
      <c r="V32" s="616">
        <f t="shared" si="6"/>
        <v>0</v>
      </c>
      <c r="W32" s="340"/>
    </row>
    <row r="33" spans="2:23" ht="15.05" customHeight="1">
      <c r="B33" s="748"/>
      <c r="C33" s="612" t="s">
        <v>95</v>
      </c>
      <c r="D33" s="613"/>
      <c r="E33" s="613"/>
      <c r="F33" s="614"/>
      <c r="G33" s="574">
        <v>1</v>
      </c>
      <c r="H33" s="574"/>
      <c r="I33" s="574"/>
      <c r="J33" s="505">
        <v>1</v>
      </c>
      <c r="K33" s="575"/>
      <c r="L33" s="505">
        <v>1</v>
      </c>
      <c r="M33" s="575"/>
      <c r="N33" s="575"/>
      <c r="O33" s="575"/>
      <c r="P33" s="576"/>
      <c r="Q33" s="315">
        <f t="shared" si="1"/>
        <v>3</v>
      </c>
      <c r="R33" s="577">
        <f t="shared" si="4"/>
        <v>1.910828025477707</v>
      </c>
      <c r="S33" s="395">
        <f t="shared" si="5"/>
        <v>2.0408163265306123</v>
      </c>
      <c r="T33" s="315">
        <f>SUM(L33:P33)</f>
        <v>1</v>
      </c>
      <c r="U33" s="510">
        <f t="shared" si="3"/>
        <v>1.2820512820512819</v>
      </c>
      <c r="V33" s="578">
        <f t="shared" si="6"/>
        <v>1.4492753623188406</v>
      </c>
      <c r="W33" s="340"/>
    </row>
    <row r="34" spans="2:23" ht="15.05" customHeight="1" thickBot="1">
      <c r="B34" s="749"/>
      <c r="C34" s="368" t="s">
        <v>98</v>
      </c>
      <c r="D34" s="617"/>
      <c r="E34" s="617"/>
      <c r="F34" s="618"/>
      <c r="G34" s="619"/>
      <c r="H34" s="619"/>
      <c r="I34" s="619">
        <v>1</v>
      </c>
      <c r="J34" s="620"/>
      <c r="K34" s="621"/>
      <c r="L34" s="620"/>
      <c r="M34" s="621">
        <v>2</v>
      </c>
      <c r="N34" s="621">
        <v>3</v>
      </c>
      <c r="O34" s="621">
        <v>2</v>
      </c>
      <c r="P34" s="622">
        <v>2</v>
      </c>
      <c r="Q34" s="519">
        <f t="shared" si="1"/>
        <v>10</v>
      </c>
      <c r="R34" s="623">
        <f t="shared" si="4"/>
        <v>6.369426751592357</v>
      </c>
      <c r="S34" s="624" t="s">
        <v>77</v>
      </c>
      <c r="T34" s="519">
        <f>SUM(L34:P34)</f>
        <v>9</v>
      </c>
      <c r="U34" s="625">
        <f t="shared" si="3"/>
        <v>11.538461538461538</v>
      </c>
      <c r="V34" s="325" t="s">
        <v>77</v>
      </c>
    </row>
    <row r="35" spans="2:23" ht="7.55" customHeight="1"/>
  </sheetData>
  <mergeCells count="31">
    <mergeCell ref="B6:F6"/>
    <mergeCell ref="B7:B34"/>
    <mergeCell ref="C7:F7"/>
    <mergeCell ref="C8:F8"/>
    <mergeCell ref="D9:D11"/>
    <mergeCell ref="E9:F9"/>
    <mergeCell ref="E10:F10"/>
    <mergeCell ref="E11:F11"/>
    <mergeCell ref="D12:F12"/>
    <mergeCell ref="D21:F21"/>
    <mergeCell ref="D22:F22"/>
    <mergeCell ref="C23:F23"/>
    <mergeCell ref="D13:F13"/>
    <mergeCell ref="C14:F14"/>
    <mergeCell ref="D15:D20"/>
    <mergeCell ref="E15:E18"/>
    <mergeCell ref="E19:F19"/>
    <mergeCell ref="E20:F20"/>
    <mergeCell ref="T3:V3"/>
    <mergeCell ref="B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5:F5"/>
  </mergeCells>
  <phoneticPr fontId="3"/>
  <pageMargins left="0.78700000000000003" right="0.787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5384-342E-47A1-9D1D-8AD177521438}">
  <dimension ref="A1"/>
  <sheetViews>
    <sheetView view="pageBreakPreview" topLeftCell="A73" zoomScale="70" zoomScaleNormal="85" zoomScaleSheetLayoutView="70" workbookViewId="0">
      <selection activeCell="A8" sqref="A8:A11"/>
    </sheetView>
  </sheetViews>
  <sheetFormatPr defaultRowHeight="18.8"/>
  <sheetData/>
  <phoneticPr fontId="3"/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BB02-1F4C-4ABC-B96B-513A890C6387}">
  <sheetPr>
    <pageSetUpPr fitToPage="1"/>
  </sheetPr>
  <dimension ref="B1:M70"/>
  <sheetViews>
    <sheetView showGridLines="0" showZeros="0" tabSelected="1" view="pageBreakPreview" zoomScale="145" zoomScaleNormal="100" zoomScaleSheetLayoutView="145" workbookViewId="0">
      <selection activeCell="L56" sqref="L56"/>
    </sheetView>
  </sheetViews>
  <sheetFormatPr defaultColWidth="7.5" defaultRowHeight="10.65"/>
  <cols>
    <col min="1" max="1" width="2.69921875" style="16" customWidth="1"/>
    <col min="2" max="2" width="11.09765625" style="16" customWidth="1"/>
    <col min="3" max="3" width="6" style="16" customWidth="1"/>
    <col min="4" max="5" width="9.69921875" style="17" customWidth="1"/>
    <col min="6" max="6" width="9.69921875" style="16" customWidth="1"/>
    <col min="7" max="7" width="12.3984375" style="16" customWidth="1"/>
    <col min="8" max="8" width="6" style="18" customWidth="1"/>
    <col min="9" max="9" width="1.09765625" style="16" customWidth="1"/>
    <col min="10" max="10" width="7.5" style="16"/>
    <col min="11" max="11" width="2" style="16" customWidth="1"/>
    <col min="12" max="12" width="10.09765625" style="16" bestFit="1" customWidth="1"/>
    <col min="13" max="13" width="28.69921875" style="16" customWidth="1"/>
    <col min="14" max="16384" width="7.5" style="16"/>
  </cols>
  <sheetData>
    <row r="1" spans="2:10" ht="3.8" customHeight="1"/>
    <row r="2" spans="2:10" ht="10.5" customHeight="1" thickBot="1">
      <c r="B2" s="19" t="s">
        <v>209</v>
      </c>
    </row>
    <row r="3" spans="2:10" s="15" customFormat="1" ht="13.5" customHeight="1" thickBot="1">
      <c r="B3" s="20" t="s">
        <v>1</v>
      </c>
      <c r="C3" s="21" t="s">
        <v>28</v>
      </c>
      <c r="D3" s="22" t="s">
        <v>29</v>
      </c>
      <c r="E3" s="22" t="s">
        <v>27</v>
      </c>
      <c r="F3" s="23" t="s">
        <v>30</v>
      </c>
      <c r="G3" s="23" t="s">
        <v>31</v>
      </c>
      <c r="H3" s="24" t="s">
        <v>32</v>
      </c>
    </row>
    <row r="4" spans="2:10" s="15" customFormat="1" ht="13.5" customHeight="1" thickTop="1">
      <c r="B4" s="25" t="s">
        <v>33</v>
      </c>
      <c r="C4" s="26">
        <f>AVERAGE(C8:C67)</f>
        <v>19.683333333333334</v>
      </c>
      <c r="D4" s="27">
        <f>AVERAGE(D8:D67)</f>
        <v>2320</v>
      </c>
      <c r="E4" s="27">
        <f>AVERAGE(E8:E67)</f>
        <v>726</v>
      </c>
      <c r="F4" s="28">
        <f>AVERAGE(F8:F67)</f>
        <v>0.19565217391304349</v>
      </c>
      <c r="G4" s="27">
        <f>AVERAGE(G8:G67)</f>
        <v>36.382622997514133</v>
      </c>
      <c r="H4" s="29"/>
    </row>
    <row r="5" spans="2:10" s="15" customFormat="1" ht="13.5" customHeight="1">
      <c r="B5" s="30" t="s">
        <v>34</v>
      </c>
      <c r="C5" s="31">
        <f>AVERAGE(C58:C67)</f>
        <v>15.7</v>
      </c>
      <c r="D5" s="32">
        <f>AVERAGE(D58:D67)</f>
        <v>875.1</v>
      </c>
      <c r="E5" s="32">
        <f>AVERAGE(E58:E67)</f>
        <v>347.6</v>
      </c>
      <c r="F5" s="33"/>
      <c r="G5" s="32">
        <f>AVERAGE(G58:G67)</f>
        <v>20.66409136477558</v>
      </c>
      <c r="H5" s="34"/>
    </row>
    <row r="6" spans="2:10" s="15" customFormat="1" ht="13.5" customHeight="1" thickBot="1">
      <c r="B6" s="35" t="s">
        <v>35</v>
      </c>
      <c r="C6" s="36">
        <f>AVERAGE(C63:C67)</f>
        <v>15.6</v>
      </c>
      <c r="D6" s="36">
        <f>AVERAGE(D63:D67)</f>
        <v>934.6</v>
      </c>
      <c r="E6" s="36">
        <f t="shared" ref="D6:E6" si="0">AVERAGE(E63:E67)</f>
        <v>328.6</v>
      </c>
      <c r="F6" s="37">
        <v>0</v>
      </c>
      <c r="G6" s="38">
        <f>AVERAGE(G63:G67)</f>
        <v>19.908849396217818</v>
      </c>
      <c r="H6" s="39"/>
    </row>
    <row r="7" spans="2:10" s="15" customFormat="1" ht="13.5" customHeight="1" thickTop="1" thickBot="1">
      <c r="B7" s="40" t="s">
        <v>36</v>
      </c>
      <c r="C7" s="41">
        <f>SUM(C8:C67)</f>
        <v>1181</v>
      </c>
      <c r="D7" s="42">
        <f>SUM(D8:D67)</f>
        <v>122960</v>
      </c>
      <c r="E7" s="42">
        <f t="shared" ref="E7:G7" si="1">SUM(E8:E67)</f>
        <v>43560</v>
      </c>
      <c r="F7" s="42">
        <f t="shared" si="1"/>
        <v>9</v>
      </c>
      <c r="G7" s="42">
        <f t="shared" si="1"/>
        <v>2182.9573798508482</v>
      </c>
      <c r="H7" s="43"/>
    </row>
    <row r="8" spans="2:10" ht="10.5" customHeight="1">
      <c r="B8" s="44">
        <v>40</v>
      </c>
      <c r="C8" s="45">
        <v>14</v>
      </c>
      <c r="D8" s="46"/>
      <c r="E8" s="46">
        <v>1253</v>
      </c>
      <c r="F8" s="46">
        <v>1</v>
      </c>
      <c r="G8" s="32">
        <v>89.5</v>
      </c>
      <c r="H8" s="47">
        <v>43.8</v>
      </c>
      <c r="J8" s="15"/>
    </row>
    <row r="9" spans="2:10" ht="10.5" customHeight="1">
      <c r="B9" s="44">
        <v>41</v>
      </c>
      <c r="C9" s="45">
        <v>13</v>
      </c>
      <c r="D9" s="46"/>
      <c r="E9" s="46">
        <v>236</v>
      </c>
      <c r="F9" s="46">
        <v>0</v>
      </c>
      <c r="G9" s="32">
        <v>18.153846153846153</v>
      </c>
      <c r="H9" s="47">
        <v>25.3</v>
      </c>
      <c r="J9" s="15"/>
    </row>
    <row r="10" spans="2:10" ht="10.5" customHeight="1">
      <c r="B10" s="44">
        <v>42</v>
      </c>
      <c r="C10" s="45">
        <v>20</v>
      </c>
      <c r="D10" s="46"/>
      <c r="E10" s="46">
        <v>709</v>
      </c>
      <c r="F10" s="46">
        <v>1</v>
      </c>
      <c r="G10" s="32">
        <v>35.450000000000003</v>
      </c>
      <c r="H10" s="47">
        <v>73.7</v>
      </c>
      <c r="J10" s="15"/>
    </row>
    <row r="11" spans="2:10" ht="10.5" customHeight="1">
      <c r="B11" s="44">
        <v>43</v>
      </c>
      <c r="C11" s="45">
        <v>11</v>
      </c>
      <c r="D11" s="46"/>
      <c r="E11" s="46">
        <v>392</v>
      </c>
      <c r="F11" s="46">
        <v>0</v>
      </c>
      <c r="G11" s="32">
        <v>35.636363636363633</v>
      </c>
      <c r="H11" s="47">
        <v>13.8</v>
      </c>
      <c r="J11" s="15"/>
    </row>
    <row r="12" spans="2:10" ht="10.5" customHeight="1">
      <c r="B12" s="44">
        <v>44</v>
      </c>
      <c r="C12" s="45">
        <v>20</v>
      </c>
      <c r="D12" s="46"/>
      <c r="E12" s="46">
        <v>507</v>
      </c>
      <c r="F12" s="46">
        <v>0</v>
      </c>
      <c r="G12" s="32">
        <v>25.35</v>
      </c>
      <c r="H12" s="47">
        <v>41.2</v>
      </c>
      <c r="J12" s="15"/>
    </row>
    <row r="13" spans="2:10" ht="10.5" customHeight="1">
      <c r="B13" s="44">
        <v>45</v>
      </c>
      <c r="C13" s="45">
        <v>24</v>
      </c>
      <c r="D13" s="46"/>
      <c r="E13" s="46">
        <v>797</v>
      </c>
      <c r="F13" s="46">
        <v>3</v>
      </c>
      <c r="G13" s="32">
        <v>33.208333333333336</v>
      </c>
      <c r="H13" s="47">
        <v>22.5</v>
      </c>
      <c r="J13" s="15"/>
    </row>
    <row r="14" spans="2:10" ht="10.5" customHeight="1">
      <c r="B14" s="44">
        <v>46</v>
      </c>
      <c r="C14" s="45">
        <v>27</v>
      </c>
      <c r="D14" s="46"/>
      <c r="E14" s="46">
        <v>772</v>
      </c>
      <c r="F14" s="46">
        <v>0</v>
      </c>
      <c r="G14" s="32">
        <v>28.592592592592592</v>
      </c>
      <c r="H14" s="47">
        <v>29.1</v>
      </c>
      <c r="J14" s="15"/>
    </row>
    <row r="15" spans="2:10" ht="10.5" customHeight="1">
      <c r="B15" s="44">
        <v>47</v>
      </c>
      <c r="C15" s="45">
        <v>19</v>
      </c>
      <c r="D15" s="46">
        <v>1010</v>
      </c>
      <c r="E15" s="46">
        <v>527</v>
      </c>
      <c r="F15" s="46">
        <v>0</v>
      </c>
      <c r="G15" s="32">
        <v>27.736842105263158</v>
      </c>
      <c r="H15" s="47">
        <v>45.3</v>
      </c>
      <c r="J15" s="15"/>
    </row>
    <row r="16" spans="2:10" ht="10.5" customHeight="1">
      <c r="B16" s="44">
        <v>48</v>
      </c>
      <c r="C16" s="45">
        <v>32</v>
      </c>
      <c r="D16" s="46">
        <v>3596</v>
      </c>
      <c r="E16" s="46">
        <v>566</v>
      </c>
      <c r="F16" s="46">
        <v>1</v>
      </c>
      <c r="G16" s="32">
        <v>17.6875</v>
      </c>
      <c r="H16" s="47">
        <v>43.4</v>
      </c>
      <c r="J16" s="15"/>
    </row>
    <row r="17" spans="2:10" ht="10.5" customHeight="1">
      <c r="B17" s="44">
        <v>49</v>
      </c>
      <c r="C17" s="45">
        <v>26</v>
      </c>
      <c r="D17" s="46">
        <v>2328</v>
      </c>
      <c r="E17" s="46">
        <v>646</v>
      </c>
      <c r="F17" s="46">
        <v>0</v>
      </c>
      <c r="G17" s="32">
        <v>24.846153846153847</v>
      </c>
      <c r="H17" s="47">
        <v>29.3</v>
      </c>
      <c r="J17" s="15"/>
    </row>
    <row r="18" spans="2:10" ht="10.5" customHeight="1">
      <c r="B18" s="44">
        <v>50</v>
      </c>
      <c r="C18" s="45">
        <v>40</v>
      </c>
      <c r="D18" s="46">
        <v>9009</v>
      </c>
      <c r="E18" s="46">
        <v>1561</v>
      </c>
      <c r="F18" s="46">
        <v>0</v>
      </c>
      <c r="G18" s="32">
        <v>39.024999999999999</v>
      </c>
      <c r="H18" s="47">
        <v>31</v>
      </c>
      <c r="J18" s="15"/>
    </row>
    <row r="19" spans="2:10" ht="10.5" customHeight="1">
      <c r="B19" s="44">
        <v>51</v>
      </c>
      <c r="C19" s="45">
        <v>14</v>
      </c>
      <c r="D19" s="46">
        <v>1077</v>
      </c>
      <c r="E19" s="46">
        <v>145</v>
      </c>
      <c r="F19" s="46">
        <v>0</v>
      </c>
      <c r="G19" s="32">
        <v>10.357142857142858</v>
      </c>
      <c r="H19" s="47">
        <v>35</v>
      </c>
      <c r="J19" s="15"/>
    </row>
    <row r="20" spans="2:10" ht="10.5" customHeight="1">
      <c r="B20" s="44">
        <v>52</v>
      </c>
      <c r="C20" s="45">
        <v>26</v>
      </c>
      <c r="D20" s="46">
        <v>1864</v>
      </c>
      <c r="E20" s="46">
        <v>907</v>
      </c>
      <c r="F20" s="46">
        <v>0</v>
      </c>
      <c r="G20" s="32">
        <v>34.884615384615387</v>
      </c>
      <c r="H20" s="47">
        <v>83.6</v>
      </c>
      <c r="J20" s="15"/>
    </row>
    <row r="21" spans="2:10" ht="10.5" customHeight="1">
      <c r="B21" s="44">
        <v>53</v>
      </c>
      <c r="C21" s="45">
        <v>34</v>
      </c>
      <c r="D21" s="46">
        <v>5698</v>
      </c>
      <c r="E21" s="46">
        <v>684</v>
      </c>
      <c r="F21" s="46">
        <v>1</v>
      </c>
      <c r="G21" s="32">
        <v>20.117647058823529</v>
      </c>
      <c r="H21" s="47">
        <v>7.7</v>
      </c>
      <c r="J21" s="15"/>
    </row>
    <row r="22" spans="2:10" ht="10.5" customHeight="1">
      <c r="B22" s="44">
        <v>54</v>
      </c>
      <c r="C22" s="45">
        <v>40</v>
      </c>
      <c r="D22" s="46">
        <v>1866</v>
      </c>
      <c r="E22" s="46">
        <v>572</v>
      </c>
      <c r="F22" s="46">
        <v>0</v>
      </c>
      <c r="G22" s="32">
        <v>14.3</v>
      </c>
      <c r="H22" s="47">
        <v>47.5</v>
      </c>
      <c r="J22" s="15"/>
    </row>
    <row r="23" spans="2:10" ht="10.5" customHeight="1">
      <c r="B23" s="44">
        <v>55</v>
      </c>
      <c r="C23" s="45">
        <v>30</v>
      </c>
      <c r="D23" s="46">
        <v>1850</v>
      </c>
      <c r="E23" s="46">
        <v>597</v>
      </c>
      <c r="F23" s="46">
        <v>0</v>
      </c>
      <c r="G23" s="32">
        <v>19.899999999999999</v>
      </c>
      <c r="H23" s="47">
        <v>35.5</v>
      </c>
      <c r="J23" s="15"/>
    </row>
    <row r="24" spans="2:10" ht="10.5" customHeight="1">
      <c r="B24" s="44">
        <v>56</v>
      </c>
      <c r="C24" s="45">
        <v>34</v>
      </c>
      <c r="D24" s="46">
        <v>2401</v>
      </c>
      <c r="E24" s="46">
        <v>916</v>
      </c>
      <c r="F24" s="46">
        <v>0</v>
      </c>
      <c r="G24" s="32">
        <v>26.941176470588236</v>
      </c>
      <c r="H24" s="47">
        <v>29.4</v>
      </c>
      <c r="J24" s="15"/>
    </row>
    <row r="25" spans="2:10" ht="10.5" customHeight="1">
      <c r="B25" s="44">
        <v>57</v>
      </c>
      <c r="C25" s="45">
        <v>20</v>
      </c>
      <c r="D25" s="46">
        <v>1427</v>
      </c>
      <c r="E25" s="46">
        <v>714</v>
      </c>
      <c r="F25" s="46">
        <v>0</v>
      </c>
      <c r="G25" s="32">
        <v>35.700000000000003</v>
      </c>
      <c r="H25" s="47">
        <v>30.4</v>
      </c>
      <c r="J25" s="15"/>
    </row>
    <row r="26" spans="2:10" ht="10.5" customHeight="1">
      <c r="B26" s="44">
        <v>58</v>
      </c>
      <c r="C26" s="45">
        <v>28</v>
      </c>
      <c r="D26" s="46">
        <v>13909</v>
      </c>
      <c r="E26" s="46">
        <v>5690</v>
      </c>
      <c r="F26" s="46">
        <v>0</v>
      </c>
      <c r="G26" s="32">
        <v>203.21428571428572</v>
      </c>
      <c r="H26" s="47">
        <v>46.4</v>
      </c>
      <c r="J26" s="15"/>
    </row>
    <row r="27" spans="2:10" ht="10.5" customHeight="1">
      <c r="B27" s="44">
        <v>59</v>
      </c>
      <c r="C27" s="45">
        <v>20</v>
      </c>
      <c r="D27" s="46">
        <v>698</v>
      </c>
      <c r="E27" s="46">
        <v>219</v>
      </c>
      <c r="F27" s="46">
        <v>0</v>
      </c>
      <c r="G27" s="32">
        <v>10.95</v>
      </c>
      <c r="H27" s="47">
        <v>35.9</v>
      </c>
      <c r="J27" s="15"/>
    </row>
    <row r="28" spans="2:10" ht="10.5" customHeight="1">
      <c r="B28" s="44">
        <v>60</v>
      </c>
      <c r="C28" s="45">
        <v>20</v>
      </c>
      <c r="D28" s="46">
        <v>1775</v>
      </c>
      <c r="E28" s="46">
        <v>442</v>
      </c>
      <c r="F28" s="46">
        <v>0</v>
      </c>
      <c r="G28" s="32">
        <v>22.1</v>
      </c>
      <c r="H28" s="47">
        <v>284.39999999999998</v>
      </c>
      <c r="J28" s="15"/>
    </row>
    <row r="29" spans="2:10" ht="10.5" customHeight="1">
      <c r="B29" s="44">
        <v>61</v>
      </c>
      <c r="C29" s="45">
        <v>14</v>
      </c>
      <c r="D29" s="46">
        <v>1540</v>
      </c>
      <c r="E29" s="46">
        <v>410</v>
      </c>
      <c r="F29" s="46">
        <v>0</v>
      </c>
      <c r="G29" s="32">
        <v>29.285714285714285</v>
      </c>
      <c r="H29" s="47">
        <v>10.9</v>
      </c>
      <c r="J29" s="15"/>
    </row>
    <row r="30" spans="2:10" ht="10.5" customHeight="1">
      <c r="B30" s="44">
        <v>62</v>
      </c>
      <c r="C30" s="45">
        <v>23</v>
      </c>
      <c r="D30" s="46">
        <v>2656</v>
      </c>
      <c r="E30" s="46">
        <v>1012</v>
      </c>
      <c r="F30" s="46">
        <v>0</v>
      </c>
      <c r="G30" s="32">
        <v>44</v>
      </c>
      <c r="H30" s="47">
        <v>21.8</v>
      </c>
      <c r="J30" s="15"/>
    </row>
    <row r="31" spans="2:10" ht="10.5" customHeight="1">
      <c r="B31" s="44">
        <v>63</v>
      </c>
      <c r="C31" s="45">
        <v>19</v>
      </c>
      <c r="D31" s="46">
        <v>2546</v>
      </c>
      <c r="E31" s="46">
        <v>651</v>
      </c>
      <c r="F31" s="46">
        <v>1</v>
      </c>
      <c r="G31" s="32">
        <v>34.263157894736842</v>
      </c>
      <c r="H31" s="47">
        <v>20.100000000000001</v>
      </c>
      <c r="J31" s="15"/>
    </row>
    <row r="32" spans="2:10" ht="10.5" customHeight="1">
      <c r="B32" s="30" t="s">
        <v>37</v>
      </c>
      <c r="C32" s="45">
        <v>22</v>
      </c>
      <c r="D32" s="46">
        <v>2332</v>
      </c>
      <c r="E32" s="46">
        <v>733</v>
      </c>
      <c r="F32" s="46">
        <v>0</v>
      </c>
      <c r="G32" s="32">
        <v>33.31818181818182</v>
      </c>
      <c r="H32" s="47">
        <v>49.5</v>
      </c>
      <c r="J32" s="15"/>
    </row>
    <row r="33" spans="2:12" ht="10.5" customHeight="1">
      <c r="B33" s="30">
        <v>2</v>
      </c>
      <c r="C33" s="45">
        <v>18</v>
      </c>
      <c r="D33" s="46">
        <v>1311</v>
      </c>
      <c r="E33" s="46">
        <v>484</v>
      </c>
      <c r="F33" s="46">
        <v>0</v>
      </c>
      <c r="G33" s="32">
        <v>26.888888888888889</v>
      </c>
      <c r="H33" s="47">
        <v>31.7</v>
      </c>
      <c r="J33" s="15"/>
    </row>
    <row r="34" spans="2:12" ht="10.5" customHeight="1">
      <c r="B34" s="30">
        <v>3</v>
      </c>
      <c r="C34" s="45">
        <v>21</v>
      </c>
      <c r="D34" s="46">
        <v>1075</v>
      </c>
      <c r="E34" s="46">
        <v>418</v>
      </c>
      <c r="F34" s="46">
        <v>1</v>
      </c>
      <c r="G34" s="32">
        <v>19.904761904761905</v>
      </c>
      <c r="H34" s="47">
        <v>35.299999999999997</v>
      </c>
      <c r="J34" s="15"/>
    </row>
    <row r="35" spans="2:12" ht="10.5" customHeight="1">
      <c r="B35" s="44">
        <v>4</v>
      </c>
      <c r="C35" s="45">
        <v>12</v>
      </c>
      <c r="D35" s="46">
        <v>737</v>
      </c>
      <c r="E35" s="46">
        <v>367</v>
      </c>
      <c r="F35" s="46">
        <v>0</v>
      </c>
      <c r="G35" s="32">
        <v>30.583333333333332</v>
      </c>
      <c r="H35" s="47">
        <v>23.4</v>
      </c>
      <c r="J35" s="15"/>
    </row>
    <row r="36" spans="2:12" ht="10.5" customHeight="1">
      <c r="B36" s="44">
        <v>5</v>
      </c>
      <c r="C36" s="45">
        <v>15</v>
      </c>
      <c r="D36" s="46">
        <v>8386</v>
      </c>
      <c r="E36" s="46">
        <v>3388</v>
      </c>
      <c r="F36" s="46">
        <v>0</v>
      </c>
      <c r="G36" s="32">
        <v>225.86666666666667</v>
      </c>
      <c r="H36" s="47">
        <v>20.2</v>
      </c>
      <c r="J36" s="15"/>
    </row>
    <row r="37" spans="2:12" ht="10.5" customHeight="1">
      <c r="B37" s="44">
        <v>6</v>
      </c>
      <c r="C37" s="45">
        <v>5</v>
      </c>
      <c r="D37" s="46">
        <v>262</v>
      </c>
      <c r="E37" s="46">
        <v>71</v>
      </c>
      <c r="F37" s="46">
        <v>0</v>
      </c>
      <c r="G37" s="32">
        <v>14.2</v>
      </c>
      <c r="H37" s="47">
        <v>17.600000000000001</v>
      </c>
      <c r="J37" s="15"/>
    </row>
    <row r="38" spans="2:12" ht="10.5" customHeight="1">
      <c r="B38" s="44">
        <v>7</v>
      </c>
      <c r="C38" s="45">
        <v>13</v>
      </c>
      <c r="D38" s="46">
        <v>939</v>
      </c>
      <c r="E38" s="46">
        <v>366</v>
      </c>
      <c r="F38" s="46">
        <v>0</v>
      </c>
      <c r="G38" s="32">
        <v>28.153846153846153</v>
      </c>
      <c r="H38" s="47">
        <v>162.9</v>
      </c>
      <c r="J38" s="15"/>
    </row>
    <row r="39" spans="2:12" ht="10.5" customHeight="1">
      <c r="B39" s="44">
        <v>8</v>
      </c>
      <c r="C39" s="45">
        <v>18</v>
      </c>
      <c r="D39" s="46">
        <v>2745</v>
      </c>
      <c r="E39" s="46">
        <v>1357</v>
      </c>
      <c r="F39" s="46">
        <v>0</v>
      </c>
      <c r="G39" s="32">
        <v>75.388888888888886</v>
      </c>
      <c r="H39" s="47">
        <v>3.4</v>
      </c>
      <c r="J39" s="15"/>
    </row>
    <row r="40" spans="2:12" ht="10.5" customHeight="1">
      <c r="B40" s="44">
        <v>9</v>
      </c>
      <c r="C40" s="45">
        <v>13</v>
      </c>
      <c r="D40" s="46">
        <v>948</v>
      </c>
      <c r="E40" s="46">
        <v>454</v>
      </c>
      <c r="F40" s="46">
        <v>0</v>
      </c>
      <c r="G40" s="32">
        <v>34.92307692307692</v>
      </c>
      <c r="H40" s="47">
        <v>17.5</v>
      </c>
      <c r="J40" s="15"/>
    </row>
    <row r="41" spans="2:12" ht="10.5" customHeight="1">
      <c r="B41" s="44">
        <v>10</v>
      </c>
      <c r="C41" s="45">
        <v>23</v>
      </c>
      <c r="D41" s="46">
        <v>5499</v>
      </c>
      <c r="E41" s="46">
        <v>2348</v>
      </c>
      <c r="F41" s="46">
        <v>0</v>
      </c>
      <c r="G41" s="32">
        <v>102.08695652173913</v>
      </c>
      <c r="H41" s="47">
        <v>64.599999999999994</v>
      </c>
      <c r="J41" s="15"/>
    </row>
    <row r="42" spans="2:12" ht="10.5" customHeight="1">
      <c r="B42" s="44">
        <v>11</v>
      </c>
      <c r="C42" s="45">
        <v>13</v>
      </c>
      <c r="D42" s="46">
        <v>1312</v>
      </c>
      <c r="E42" s="46">
        <v>329</v>
      </c>
      <c r="F42" s="46">
        <v>0</v>
      </c>
      <c r="G42" s="32">
        <v>25.307692307692307</v>
      </c>
      <c r="H42" s="47">
        <v>21.5</v>
      </c>
      <c r="J42" s="15"/>
    </row>
    <row r="43" spans="2:12" ht="10.5" customHeight="1">
      <c r="B43" s="44">
        <v>12</v>
      </c>
      <c r="C43" s="45">
        <v>23</v>
      </c>
      <c r="D43" s="46">
        <v>6372</v>
      </c>
      <c r="E43" s="46">
        <v>276</v>
      </c>
      <c r="F43" s="46">
        <v>0</v>
      </c>
      <c r="G43" s="32">
        <v>12</v>
      </c>
      <c r="H43" s="47">
        <v>111.3</v>
      </c>
      <c r="J43" s="15"/>
    </row>
    <row r="44" spans="2:12" ht="10.5" customHeight="1">
      <c r="B44" s="44">
        <v>13</v>
      </c>
      <c r="C44" s="45">
        <v>19</v>
      </c>
      <c r="D44" s="46">
        <v>6372</v>
      </c>
      <c r="E44" s="46">
        <v>611</v>
      </c>
      <c r="F44" s="46">
        <v>0</v>
      </c>
      <c r="G44" s="32">
        <v>32.157894736842103</v>
      </c>
      <c r="H44" s="47">
        <v>15.6</v>
      </c>
      <c r="J44" s="15"/>
    </row>
    <row r="45" spans="2:12" ht="10.5" customHeight="1">
      <c r="B45" s="48">
        <v>14</v>
      </c>
      <c r="C45" s="49">
        <v>14</v>
      </c>
      <c r="D45" s="50">
        <v>954</v>
      </c>
      <c r="E45" s="50">
        <v>490</v>
      </c>
      <c r="F45" s="50">
        <v>0</v>
      </c>
      <c r="G45" s="32">
        <v>35</v>
      </c>
      <c r="H45" s="51">
        <v>13</v>
      </c>
      <c r="J45" s="15"/>
    </row>
    <row r="46" spans="2:12" ht="10.5" customHeight="1">
      <c r="B46" s="52">
        <v>15</v>
      </c>
      <c r="C46" s="53">
        <v>20</v>
      </c>
      <c r="D46" s="54">
        <v>2215</v>
      </c>
      <c r="E46" s="54">
        <v>778</v>
      </c>
      <c r="F46" s="54">
        <v>0</v>
      </c>
      <c r="G46" s="32">
        <v>38.9</v>
      </c>
      <c r="H46" s="55">
        <v>28.9</v>
      </c>
      <c r="J46" s="15"/>
    </row>
    <row r="47" spans="2:12" ht="10.5" customHeight="1">
      <c r="B47" s="52">
        <v>16</v>
      </c>
      <c r="C47" s="53">
        <v>12</v>
      </c>
      <c r="D47" s="54">
        <v>593</v>
      </c>
      <c r="E47" s="54">
        <v>228</v>
      </c>
      <c r="F47" s="54">
        <v>0</v>
      </c>
      <c r="G47" s="32">
        <v>19</v>
      </c>
      <c r="H47" s="55">
        <v>23.2</v>
      </c>
      <c r="J47" s="15"/>
    </row>
    <row r="48" spans="2:12" ht="10.5" customHeight="1">
      <c r="B48" s="56">
        <v>17</v>
      </c>
      <c r="C48" s="57">
        <v>17</v>
      </c>
      <c r="D48" s="58">
        <v>698</v>
      </c>
      <c r="E48" s="58">
        <v>390</v>
      </c>
      <c r="F48" s="58">
        <v>0</v>
      </c>
      <c r="G48" s="32">
        <v>22.941176470588236</v>
      </c>
      <c r="H48" s="59">
        <v>36.799999999999997</v>
      </c>
      <c r="J48" s="15"/>
      <c r="L48" s="17"/>
    </row>
    <row r="49" spans="2:12" ht="10.5" customHeight="1">
      <c r="B49" s="48">
        <v>18</v>
      </c>
      <c r="C49" s="49">
        <v>16</v>
      </c>
      <c r="D49" s="50">
        <v>1774</v>
      </c>
      <c r="E49" s="50">
        <v>593</v>
      </c>
      <c r="F49" s="50"/>
      <c r="G49" s="60">
        <v>37.0625</v>
      </c>
      <c r="H49" s="51">
        <v>28.2</v>
      </c>
      <c r="J49" s="15"/>
      <c r="L49" s="17"/>
    </row>
    <row r="50" spans="2:12" ht="10.5" customHeight="1">
      <c r="B50" s="52">
        <v>19</v>
      </c>
      <c r="C50" s="53">
        <v>25</v>
      </c>
      <c r="D50" s="54">
        <v>3492</v>
      </c>
      <c r="E50" s="54">
        <v>1249</v>
      </c>
      <c r="F50" s="54">
        <v>0</v>
      </c>
      <c r="G50" s="61">
        <v>49.96</v>
      </c>
      <c r="H50" s="55">
        <v>59.4</v>
      </c>
      <c r="J50" s="15"/>
      <c r="L50" s="17"/>
    </row>
    <row r="51" spans="2:12" ht="10.5" customHeight="1">
      <c r="B51" s="52">
        <v>20</v>
      </c>
      <c r="C51" s="53">
        <v>26</v>
      </c>
      <c r="D51" s="54">
        <v>688</v>
      </c>
      <c r="E51" s="54">
        <v>387</v>
      </c>
      <c r="F51" s="54">
        <v>0</v>
      </c>
      <c r="G51" s="61">
        <v>14.884615384615385</v>
      </c>
      <c r="H51" s="55">
        <v>18.399999999999999</v>
      </c>
      <c r="J51" s="15"/>
      <c r="L51" s="17"/>
    </row>
    <row r="52" spans="2:12" ht="10.5" customHeight="1">
      <c r="B52" s="52">
        <v>21</v>
      </c>
      <c r="C52" s="53">
        <v>19</v>
      </c>
      <c r="D52" s="54">
        <v>1059</v>
      </c>
      <c r="E52" s="54">
        <v>519</v>
      </c>
      <c r="F52" s="54">
        <v>0</v>
      </c>
      <c r="G52" s="61">
        <v>27.315789473684209</v>
      </c>
      <c r="H52" s="55">
        <v>24.8</v>
      </c>
      <c r="J52" s="15"/>
      <c r="L52" s="17"/>
    </row>
    <row r="53" spans="2:12" ht="10.5" customHeight="1">
      <c r="B53" s="52">
        <v>22</v>
      </c>
      <c r="C53" s="53">
        <v>12</v>
      </c>
      <c r="D53" s="54">
        <v>2560</v>
      </c>
      <c r="E53" s="54">
        <v>713</v>
      </c>
      <c r="F53" s="54">
        <v>0</v>
      </c>
      <c r="G53" s="61">
        <v>59.416666666666664</v>
      </c>
      <c r="H53" s="55">
        <v>34.4</v>
      </c>
      <c r="J53" s="15"/>
      <c r="L53" s="17"/>
    </row>
    <row r="54" spans="2:12" ht="10.5" customHeight="1">
      <c r="B54" s="52">
        <v>23</v>
      </c>
      <c r="C54" s="53">
        <v>18</v>
      </c>
      <c r="D54" s="54">
        <v>3085</v>
      </c>
      <c r="E54" s="54">
        <v>1166</v>
      </c>
      <c r="F54" s="54"/>
      <c r="G54" s="61">
        <v>64.777777777777771</v>
      </c>
      <c r="H54" s="55">
        <v>56.5</v>
      </c>
      <c r="J54" s="15"/>
      <c r="L54" s="17"/>
    </row>
    <row r="55" spans="2:12" ht="10.5" customHeight="1">
      <c r="B55" s="52">
        <v>24</v>
      </c>
      <c r="C55" s="53">
        <v>24</v>
      </c>
      <c r="D55" s="54">
        <v>2017</v>
      </c>
      <c r="E55" s="54">
        <v>659</v>
      </c>
      <c r="F55" s="54">
        <v>0</v>
      </c>
      <c r="G55" s="61">
        <v>27.458333333333332</v>
      </c>
      <c r="H55" s="55">
        <v>32.1</v>
      </c>
      <c r="J55" s="15"/>
      <c r="L55" s="17"/>
    </row>
    <row r="56" spans="2:12" ht="10.5" customHeight="1">
      <c r="B56" s="52">
        <v>25</v>
      </c>
      <c r="C56" s="53">
        <v>24</v>
      </c>
      <c r="D56" s="54">
        <v>1131</v>
      </c>
      <c r="E56" s="54">
        <v>620</v>
      </c>
      <c r="F56" s="54"/>
      <c r="G56" s="61">
        <v>25.833333333333332</v>
      </c>
      <c r="H56" s="55">
        <v>30.2</v>
      </c>
      <c r="J56" s="15"/>
      <c r="L56" s="17"/>
    </row>
    <row r="57" spans="2:12" ht="10.5" customHeight="1">
      <c r="B57" s="52">
        <v>26</v>
      </c>
      <c r="C57" s="53">
        <v>14</v>
      </c>
      <c r="D57" s="54">
        <v>403</v>
      </c>
      <c r="E57" s="54">
        <v>165</v>
      </c>
      <c r="F57" s="54"/>
      <c r="G57" s="61">
        <v>11.785714285714286</v>
      </c>
      <c r="H57" s="55">
        <v>8.1</v>
      </c>
      <c r="J57" s="15"/>
      <c r="L57" s="17"/>
    </row>
    <row r="58" spans="2:12" ht="10.5" customHeight="1">
      <c r="B58" s="52">
        <v>27</v>
      </c>
      <c r="C58" s="53">
        <v>25</v>
      </c>
      <c r="D58" s="54">
        <v>1801</v>
      </c>
      <c r="E58" s="54">
        <v>747</v>
      </c>
      <c r="F58" s="54"/>
      <c r="G58" s="61">
        <v>29.88</v>
      </c>
      <c r="H58" s="55">
        <v>36.799999999999997</v>
      </c>
      <c r="J58" s="15"/>
      <c r="L58" s="17"/>
    </row>
    <row r="59" spans="2:12" ht="10.5" customHeight="1">
      <c r="B59" s="56">
        <v>28</v>
      </c>
      <c r="C59" s="57">
        <v>24</v>
      </c>
      <c r="D59" s="32">
        <v>861</v>
      </c>
      <c r="E59" s="32">
        <v>458</v>
      </c>
      <c r="F59" s="32"/>
      <c r="G59" s="32">
        <v>19.083333333333332</v>
      </c>
      <c r="H59" s="62">
        <v>22.6</v>
      </c>
      <c r="J59" s="15"/>
      <c r="L59" s="17"/>
    </row>
    <row r="60" spans="2:12" ht="10.5" customHeight="1">
      <c r="B60" s="52">
        <v>29</v>
      </c>
      <c r="C60" s="53">
        <v>15</v>
      </c>
      <c r="D60" s="61">
        <v>1007</v>
      </c>
      <c r="E60" s="61">
        <v>398</v>
      </c>
      <c r="F60" s="61"/>
      <c r="G60" s="32">
        <v>26.533333333333335</v>
      </c>
      <c r="H60" s="63">
        <v>19.8</v>
      </c>
      <c r="J60" s="15"/>
      <c r="L60" s="17"/>
    </row>
    <row r="61" spans="2:12" ht="10.5" customHeight="1">
      <c r="B61" s="56">
        <v>30</v>
      </c>
      <c r="C61" s="57">
        <v>10</v>
      </c>
      <c r="D61" s="32">
        <v>198</v>
      </c>
      <c r="E61" s="32">
        <v>144</v>
      </c>
      <c r="F61" s="32"/>
      <c r="G61" s="32">
        <v>14.4</v>
      </c>
      <c r="H61" s="62">
        <v>7.2</v>
      </c>
      <c r="J61" s="15"/>
      <c r="L61" s="17"/>
    </row>
    <row r="62" spans="2:12" ht="10.5" customHeight="1">
      <c r="B62" s="64" t="s">
        <v>38</v>
      </c>
      <c r="C62" s="57">
        <v>5</v>
      </c>
      <c r="D62" s="32">
        <v>211</v>
      </c>
      <c r="E62" s="32">
        <v>86</v>
      </c>
      <c r="F62" s="32"/>
      <c r="G62" s="32">
        <v>17.2</v>
      </c>
      <c r="H62" s="62">
        <v>4.3</v>
      </c>
      <c r="J62" s="15"/>
      <c r="L62" s="17"/>
    </row>
    <row r="63" spans="2:12" ht="10.5" customHeight="1">
      <c r="B63" s="30">
        <v>2</v>
      </c>
      <c r="C63" s="45">
        <v>19</v>
      </c>
      <c r="D63" s="65">
        <v>689</v>
      </c>
      <c r="E63" s="65">
        <v>332</v>
      </c>
      <c r="F63" s="65"/>
      <c r="G63" s="32">
        <v>17.473684210526315</v>
      </c>
      <c r="H63" s="62">
        <v>16.8</v>
      </c>
      <c r="J63" s="15"/>
      <c r="L63" s="66"/>
    </row>
    <row r="64" spans="2:12" ht="10.5" customHeight="1">
      <c r="B64" s="64">
        <v>3</v>
      </c>
      <c r="C64" s="57">
        <v>7</v>
      </c>
      <c r="D64" s="32">
        <v>156</v>
      </c>
      <c r="E64" s="32">
        <v>110</v>
      </c>
      <c r="F64" s="32"/>
      <c r="G64" s="32">
        <v>15.714285714285714</v>
      </c>
      <c r="H64" s="67">
        <v>5.6</v>
      </c>
      <c r="J64" s="15"/>
      <c r="L64" s="66"/>
    </row>
    <row r="65" spans="2:13" ht="10.5" customHeight="1">
      <c r="B65" s="64">
        <v>4</v>
      </c>
      <c r="C65" s="57">
        <v>11</v>
      </c>
      <c r="D65" s="32">
        <v>277</v>
      </c>
      <c r="E65" s="32">
        <v>185</v>
      </c>
      <c r="F65" s="32"/>
      <c r="G65" s="32">
        <v>16.818181818181817</v>
      </c>
      <c r="H65" s="67">
        <v>9.5</v>
      </c>
      <c r="J65" s="15"/>
      <c r="L65" s="66"/>
    </row>
    <row r="66" spans="2:13" ht="10.5" customHeight="1">
      <c r="B66" s="64">
        <v>5</v>
      </c>
      <c r="C66" s="57">
        <v>21</v>
      </c>
      <c r="D66" s="32">
        <v>2338</v>
      </c>
      <c r="E66" s="32">
        <v>530</v>
      </c>
      <c r="F66" s="32"/>
      <c r="G66" s="32">
        <v>25.238095238095237</v>
      </c>
      <c r="H66" s="67">
        <v>27.5</v>
      </c>
      <c r="J66" s="15"/>
      <c r="L66" s="66"/>
      <c r="M66" s="68"/>
    </row>
    <row r="67" spans="2:13" ht="10.5" customHeight="1" thickBot="1">
      <c r="B67" s="69">
        <v>6</v>
      </c>
      <c r="C67" s="70">
        <v>20</v>
      </c>
      <c r="D67" s="71">
        <v>1213</v>
      </c>
      <c r="E67" s="71">
        <v>486</v>
      </c>
      <c r="F67" s="71"/>
      <c r="G67" s="71">
        <v>24.3</v>
      </c>
      <c r="H67" s="72">
        <v>25.4</v>
      </c>
      <c r="J67" s="15"/>
      <c r="L67" s="73"/>
      <c r="M67" s="68"/>
    </row>
    <row r="68" spans="2:13" ht="10.5" customHeight="1" thickTop="1">
      <c r="B68" s="16" t="s">
        <v>39</v>
      </c>
    </row>
    <row r="69" spans="2:13" ht="3.8" customHeight="1"/>
    <row r="70" spans="2:13">
      <c r="L70" s="6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E05B-31F6-43E7-86D6-AD9C13CA1C3A}">
  <sheetPr>
    <pageSetUpPr fitToPage="1"/>
  </sheetPr>
  <dimension ref="B2:I24"/>
  <sheetViews>
    <sheetView showGridLines="0" showZeros="0" zoomScale="145" zoomScaleNormal="145" zoomScaleSheetLayoutView="130" workbookViewId="0">
      <selection activeCell="A8" sqref="A8:A11"/>
    </sheetView>
  </sheetViews>
  <sheetFormatPr defaultColWidth="8.69921875" defaultRowHeight="10.65"/>
  <cols>
    <col min="1" max="1" width="0.69921875" style="16" customWidth="1"/>
    <col min="2" max="2" width="7.09765625" style="16" customWidth="1"/>
    <col min="3" max="3" width="9.59765625" style="16" customWidth="1"/>
    <col min="4" max="4" width="4.69921875" style="16" customWidth="1"/>
    <col min="5" max="5" width="9.09765625" style="16" customWidth="1"/>
    <col min="6" max="6" width="4.69921875" style="16" customWidth="1"/>
    <col min="7" max="7" width="9.09765625" style="16" customWidth="1"/>
    <col min="8" max="8" width="4.3984375" style="16" customWidth="1"/>
    <col min="9" max="9" width="9.09765625" style="16" customWidth="1"/>
    <col min="10" max="10" width="3.19921875" style="16" customWidth="1"/>
    <col min="11" max="16384" width="8.69921875" style="16"/>
  </cols>
  <sheetData>
    <row r="2" spans="2:9" ht="13.5" customHeight="1" thickBot="1">
      <c r="B2" s="19" t="s">
        <v>40</v>
      </c>
    </row>
    <row r="3" spans="2:9" ht="13.5" customHeight="1">
      <c r="B3" s="692" t="s">
        <v>41</v>
      </c>
      <c r="C3" s="693"/>
      <c r="D3" s="696" t="s">
        <v>42</v>
      </c>
      <c r="E3" s="697"/>
      <c r="F3" s="696" t="s">
        <v>43</v>
      </c>
      <c r="G3" s="697"/>
      <c r="H3" s="697" t="s">
        <v>44</v>
      </c>
      <c r="I3" s="698"/>
    </row>
    <row r="4" spans="2:9" ht="13.5" customHeight="1" thickBot="1">
      <c r="B4" s="694"/>
      <c r="C4" s="695"/>
      <c r="D4" s="74" t="s">
        <v>45</v>
      </c>
      <c r="E4" s="75" t="s">
        <v>46</v>
      </c>
      <c r="F4" s="74" t="s">
        <v>47</v>
      </c>
      <c r="G4" s="75" t="s">
        <v>46</v>
      </c>
      <c r="H4" s="75" t="s">
        <v>47</v>
      </c>
      <c r="I4" s="76" t="s">
        <v>46</v>
      </c>
    </row>
    <row r="5" spans="2:9" ht="13.5" customHeight="1">
      <c r="B5" s="699" t="s">
        <v>48</v>
      </c>
      <c r="C5" s="700"/>
      <c r="D5" s="77">
        <f>D6+D7</f>
        <v>3</v>
      </c>
      <c r="E5" s="78">
        <f t="shared" ref="E5:E21" si="0">D5/$D$21*100</f>
        <v>15</v>
      </c>
      <c r="F5" s="79">
        <f>F6+F7</f>
        <v>7</v>
      </c>
      <c r="G5" s="78">
        <f>F5/$F$21*100</f>
        <v>1.440329218106996</v>
      </c>
      <c r="H5" s="80">
        <f>SUM(H6:H7)</f>
        <v>0</v>
      </c>
      <c r="I5" s="81" t="str">
        <f t="shared" ref="I5:I21" si="1">IF(H5=0,"",H5/$H$21*100)</f>
        <v/>
      </c>
    </row>
    <row r="6" spans="2:9" ht="13.5" customHeight="1">
      <c r="B6" s="82"/>
      <c r="C6" s="83" t="s">
        <v>48</v>
      </c>
      <c r="D6" s="84">
        <v>2</v>
      </c>
      <c r="E6" s="85">
        <f t="shared" si="0"/>
        <v>10</v>
      </c>
      <c r="F6" s="86">
        <v>6</v>
      </c>
      <c r="G6" s="85">
        <f t="shared" ref="G6:G16" si="2">F6/$F$21*100</f>
        <v>1.2345679012345678</v>
      </c>
      <c r="H6" s="87"/>
      <c r="I6" s="88" t="str">
        <f t="shared" si="1"/>
        <v/>
      </c>
    </row>
    <row r="7" spans="2:9" ht="13.5" customHeight="1">
      <c r="B7" s="82"/>
      <c r="C7" s="89" t="s">
        <v>49</v>
      </c>
      <c r="D7" s="90">
        <v>1</v>
      </c>
      <c r="E7" s="91">
        <f t="shared" si="0"/>
        <v>5</v>
      </c>
      <c r="F7" s="92">
        <v>1</v>
      </c>
      <c r="G7" s="91">
        <f t="shared" si="2"/>
        <v>0.20576131687242799</v>
      </c>
      <c r="H7" s="93">
        <v>0</v>
      </c>
      <c r="I7" s="94" t="str">
        <f t="shared" si="1"/>
        <v/>
      </c>
    </row>
    <row r="8" spans="2:9" ht="13.5" customHeight="1">
      <c r="B8" s="690" t="s">
        <v>50</v>
      </c>
      <c r="C8" s="691"/>
      <c r="D8" s="95">
        <f>D9+D10</f>
        <v>5</v>
      </c>
      <c r="E8" s="96">
        <f t="shared" si="0"/>
        <v>25</v>
      </c>
      <c r="F8" s="97">
        <f>F9+F10</f>
        <v>64</v>
      </c>
      <c r="G8" s="96">
        <f>F8/$F$21*100</f>
        <v>13.168724279835391</v>
      </c>
      <c r="H8" s="98">
        <f>SUM(H9:H10)</f>
        <v>0</v>
      </c>
      <c r="I8" s="99" t="str">
        <f t="shared" si="1"/>
        <v/>
      </c>
    </row>
    <row r="9" spans="2:9" ht="13.5" customHeight="1">
      <c r="B9" s="82"/>
      <c r="C9" s="83" t="s">
        <v>50</v>
      </c>
      <c r="D9" s="84">
        <v>5</v>
      </c>
      <c r="E9" s="85">
        <f t="shared" si="0"/>
        <v>25</v>
      </c>
      <c r="F9" s="86">
        <v>64</v>
      </c>
      <c r="G9" s="85">
        <f t="shared" si="2"/>
        <v>13.168724279835391</v>
      </c>
      <c r="H9" s="87">
        <v>0</v>
      </c>
      <c r="I9" s="88" t="str">
        <f t="shared" si="1"/>
        <v/>
      </c>
    </row>
    <row r="10" spans="2:9" ht="13.5" customHeight="1">
      <c r="B10" s="100"/>
      <c r="C10" s="89" t="s">
        <v>51</v>
      </c>
      <c r="D10" s="90"/>
      <c r="E10" s="91">
        <f t="shared" si="0"/>
        <v>0</v>
      </c>
      <c r="F10" s="92"/>
      <c r="G10" s="91">
        <f t="shared" si="2"/>
        <v>0</v>
      </c>
      <c r="H10" s="93">
        <v>0</v>
      </c>
      <c r="I10" s="94" t="str">
        <f t="shared" si="1"/>
        <v/>
      </c>
    </row>
    <row r="11" spans="2:9" ht="13.5" customHeight="1">
      <c r="B11" s="703" t="s">
        <v>52</v>
      </c>
      <c r="C11" s="704"/>
      <c r="D11" s="101">
        <f>D12+D13</f>
        <v>1</v>
      </c>
      <c r="E11" s="102">
        <f t="shared" si="0"/>
        <v>5</v>
      </c>
      <c r="F11" s="103">
        <f>F12+F13</f>
        <v>35</v>
      </c>
      <c r="G11" s="102">
        <f>F11/$F$21*100</f>
        <v>7.2016460905349797</v>
      </c>
      <c r="H11" s="104">
        <v>0</v>
      </c>
      <c r="I11" s="105" t="str">
        <f t="shared" si="1"/>
        <v/>
      </c>
    </row>
    <row r="12" spans="2:9" ht="13.5" customHeight="1">
      <c r="B12" s="82"/>
      <c r="C12" s="83" t="s">
        <v>52</v>
      </c>
      <c r="D12" s="84">
        <v>1</v>
      </c>
      <c r="E12" s="85">
        <f t="shared" si="0"/>
        <v>5</v>
      </c>
      <c r="F12" s="86">
        <v>35</v>
      </c>
      <c r="G12" s="85">
        <f>F12/$F$21*100</f>
        <v>7.2016460905349797</v>
      </c>
      <c r="H12" s="87">
        <v>0</v>
      </c>
      <c r="I12" s="88" t="str">
        <f t="shared" si="1"/>
        <v/>
      </c>
    </row>
    <row r="13" spans="2:9" ht="13.5" customHeight="1">
      <c r="B13" s="82"/>
      <c r="C13" s="89" t="s">
        <v>53</v>
      </c>
      <c r="D13" s="90">
        <v>0</v>
      </c>
      <c r="E13" s="91">
        <f t="shared" si="0"/>
        <v>0</v>
      </c>
      <c r="F13" s="92">
        <v>0</v>
      </c>
      <c r="G13" s="91">
        <f>F13/$F$21*100</f>
        <v>0</v>
      </c>
      <c r="H13" s="93">
        <v>0</v>
      </c>
      <c r="I13" s="94" t="str">
        <f t="shared" si="1"/>
        <v/>
      </c>
    </row>
    <row r="14" spans="2:9" ht="13.5" customHeight="1">
      <c r="B14" s="705" t="s">
        <v>54</v>
      </c>
      <c r="C14" s="706"/>
      <c r="D14" s="106">
        <v>1</v>
      </c>
      <c r="E14" s="107">
        <f t="shared" si="0"/>
        <v>5</v>
      </c>
      <c r="F14" s="108">
        <v>73</v>
      </c>
      <c r="G14" s="107">
        <f t="shared" si="2"/>
        <v>15.020576131687244</v>
      </c>
      <c r="H14" s="109">
        <v>0</v>
      </c>
      <c r="I14" s="110" t="str">
        <f t="shared" si="1"/>
        <v/>
      </c>
    </row>
    <row r="15" spans="2:9" ht="13.5" customHeight="1">
      <c r="B15" s="705" t="s">
        <v>55</v>
      </c>
      <c r="C15" s="706"/>
      <c r="D15" s="106">
        <v>1</v>
      </c>
      <c r="E15" s="107">
        <f t="shared" si="0"/>
        <v>5</v>
      </c>
      <c r="F15" s="108">
        <v>1</v>
      </c>
      <c r="G15" s="107">
        <f>F15/$F$21*100</f>
        <v>0.20576131687242799</v>
      </c>
      <c r="H15" s="109">
        <v>0</v>
      </c>
      <c r="I15" s="110" t="str">
        <f t="shared" si="1"/>
        <v/>
      </c>
    </row>
    <row r="16" spans="2:9" ht="13.5" customHeight="1">
      <c r="B16" s="705" t="s">
        <v>56</v>
      </c>
      <c r="C16" s="706"/>
      <c r="D16" s="106">
        <v>0</v>
      </c>
      <c r="E16" s="107">
        <f t="shared" si="0"/>
        <v>0</v>
      </c>
      <c r="F16" s="108">
        <v>0</v>
      </c>
      <c r="G16" s="107">
        <f t="shared" si="2"/>
        <v>0</v>
      </c>
      <c r="H16" s="109">
        <v>0</v>
      </c>
      <c r="I16" s="110" t="str">
        <f t="shared" si="1"/>
        <v/>
      </c>
    </row>
    <row r="17" spans="2:9" ht="13.5" customHeight="1">
      <c r="B17" s="690" t="s">
        <v>57</v>
      </c>
      <c r="C17" s="691"/>
      <c r="D17" s="95">
        <f>D18+D19</f>
        <v>3</v>
      </c>
      <c r="E17" s="96">
        <f t="shared" si="0"/>
        <v>15</v>
      </c>
      <c r="F17" s="97">
        <f>F18+F19</f>
        <v>65</v>
      </c>
      <c r="G17" s="96">
        <f>F17/$F$21*100</f>
        <v>13.374485596707819</v>
      </c>
      <c r="H17" s="98">
        <f>SUM(H18:H19)</f>
        <v>0</v>
      </c>
      <c r="I17" s="99" t="str">
        <f t="shared" si="1"/>
        <v/>
      </c>
    </row>
    <row r="18" spans="2:9" ht="13.5" customHeight="1">
      <c r="B18" s="82"/>
      <c r="C18" s="83" t="s">
        <v>57</v>
      </c>
      <c r="D18" s="84">
        <v>3</v>
      </c>
      <c r="E18" s="85">
        <f t="shared" si="0"/>
        <v>15</v>
      </c>
      <c r="F18" s="86">
        <v>65</v>
      </c>
      <c r="G18" s="85">
        <f>F18/$F$21*100</f>
        <v>13.374485596707819</v>
      </c>
      <c r="H18" s="87">
        <v>0</v>
      </c>
      <c r="I18" s="88" t="str">
        <f t="shared" si="1"/>
        <v/>
      </c>
    </row>
    <row r="19" spans="2:9" ht="13.5" customHeight="1">
      <c r="B19" s="100"/>
      <c r="C19" s="89" t="s">
        <v>58</v>
      </c>
      <c r="D19" s="90">
        <v>0</v>
      </c>
      <c r="E19" s="91">
        <f t="shared" si="0"/>
        <v>0</v>
      </c>
      <c r="F19" s="92"/>
      <c r="G19" s="91">
        <f>F19/$F$21*100</f>
        <v>0</v>
      </c>
      <c r="H19" s="93">
        <v>0</v>
      </c>
      <c r="I19" s="94" t="str">
        <f t="shared" si="1"/>
        <v/>
      </c>
    </row>
    <row r="20" spans="2:9" ht="13.5" customHeight="1" thickBot="1">
      <c r="B20" s="707" t="s">
        <v>59</v>
      </c>
      <c r="C20" s="708"/>
      <c r="D20" s="111">
        <v>6</v>
      </c>
      <c r="E20" s="112">
        <f t="shared" si="0"/>
        <v>30</v>
      </c>
      <c r="F20" s="113">
        <v>241</v>
      </c>
      <c r="G20" s="112">
        <f>F20/$F$21*100</f>
        <v>49.588477366255148</v>
      </c>
      <c r="H20" s="114">
        <v>0</v>
      </c>
      <c r="I20" s="115" t="str">
        <f t="shared" si="1"/>
        <v/>
      </c>
    </row>
    <row r="21" spans="2:9" ht="13.5" customHeight="1" thickBot="1">
      <c r="B21" s="701" t="s">
        <v>60</v>
      </c>
      <c r="C21" s="702"/>
      <c r="D21" s="116">
        <f>SUM(D17,D15:D16,D14:D14,D8,D5,D20,D11)</f>
        <v>20</v>
      </c>
      <c r="E21" s="112">
        <f t="shared" si="0"/>
        <v>100</v>
      </c>
      <c r="F21" s="113">
        <f>SUM(F17,F15:F16,F14:F14,F8,F5,F20,F11)</f>
        <v>486</v>
      </c>
      <c r="G21" s="112">
        <f>F21/$F$21*100</f>
        <v>100</v>
      </c>
      <c r="H21" s="114">
        <f>SUM(H17,H15:H16,H14:H14,H8,H5,H20)</f>
        <v>0</v>
      </c>
      <c r="I21" s="115" t="str">
        <f t="shared" si="1"/>
        <v/>
      </c>
    </row>
    <row r="22" spans="2:9" ht="15.05" customHeight="1">
      <c r="B22" s="16" t="s">
        <v>61</v>
      </c>
      <c r="C22" s="15"/>
      <c r="E22" s="117"/>
      <c r="G22" s="117"/>
      <c r="I22" s="117"/>
    </row>
    <row r="23" spans="2:9">
      <c r="B23" s="16" t="s">
        <v>62</v>
      </c>
      <c r="C23" s="15"/>
      <c r="E23" s="117"/>
      <c r="G23" s="117"/>
      <c r="I23" s="117"/>
    </row>
    <row r="24" spans="2:9" ht="13.5" customHeight="1"/>
  </sheetData>
  <mergeCells count="13">
    <mergeCell ref="B21:C21"/>
    <mergeCell ref="B11:C11"/>
    <mergeCell ref="B14:C14"/>
    <mergeCell ref="B15:C15"/>
    <mergeCell ref="B16:C16"/>
    <mergeCell ref="B17:C17"/>
    <mergeCell ref="B20:C20"/>
    <mergeCell ref="B8:C8"/>
    <mergeCell ref="B3:C4"/>
    <mergeCell ref="D3:E3"/>
    <mergeCell ref="F3:G3"/>
    <mergeCell ref="H3:I3"/>
    <mergeCell ref="B5:C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F15D-8579-4776-B4FA-E4DA77744EAD}">
  <sheetPr>
    <pageSetUpPr fitToPage="1"/>
  </sheetPr>
  <dimension ref="C2:Q41"/>
  <sheetViews>
    <sheetView showGridLines="0" showZeros="0" topLeftCell="A15" zoomScaleNormal="100" zoomScaleSheetLayoutView="145" workbookViewId="0">
      <selection activeCell="A8" sqref="A8:A11"/>
    </sheetView>
  </sheetViews>
  <sheetFormatPr defaultColWidth="8.69921875" defaultRowHeight="10.65"/>
  <cols>
    <col min="1" max="1" width="0.8984375" style="16" customWidth="1"/>
    <col min="2" max="2" width="1.19921875" style="16" customWidth="1"/>
    <col min="3" max="3" width="7.59765625" style="16" customWidth="1"/>
    <col min="4" max="4" width="8.69921875" style="16" customWidth="1"/>
    <col min="5" max="16" width="5.09765625" style="16" customWidth="1"/>
    <col min="17" max="17" width="5.59765625" style="16" bestFit="1" customWidth="1"/>
    <col min="18" max="19" width="1.19921875" style="16" customWidth="1"/>
    <col min="20" max="20" width="3.5" style="16" customWidth="1"/>
    <col min="21" max="16384" width="8.69921875" style="16"/>
  </cols>
  <sheetData>
    <row r="2" spans="3:17" ht="15.05" customHeight="1" thickBot="1">
      <c r="C2" s="19" t="s">
        <v>63</v>
      </c>
    </row>
    <row r="3" spans="3:17" ht="13.5" customHeight="1">
      <c r="C3" s="692" t="s">
        <v>64</v>
      </c>
      <c r="D3" s="693"/>
      <c r="E3" s="713">
        <v>1</v>
      </c>
      <c r="F3" s="709">
        <v>2</v>
      </c>
      <c r="G3" s="709">
        <v>3</v>
      </c>
      <c r="H3" s="709">
        <v>4</v>
      </c>
      <c r="I3" s="709">
        <v>5</v>
      </c>
      <c r="J3" s="709">
        <v>6</v>
      </c>
      <c r="K3" s="709">
        <v>7</v>
      </c>
      <c r="L3" s="709">
        <v>8</v>
      </c>
      <c r="M3" s="709">
        <v>9</v>
      </c>
      <c r="N3" s="709">
        <v>10</v>
      </c>
      <c r="O3" s="709">
        <v>11</v>
      </c>
      <c r="P3" s="715">
        <v>12</v>
      </c>
      <c r="Q3" s="717" t="s">
        <v>60</v>
      </c>
    </row>
    <row r="4" spans="3:17" ht="13.5" customHeight="1" thickBot="1">
      <c r="C4" s="711"/>
      <c r="D4" s="712"/>
      <c r="E4" s="714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6"/>
      <c r="Q4" s="718"/>
    </row>
    <row r="5" spans="3:17" ht="15.05" customHeight="1">
      <c r="C5" s="719" t="s">
        <v>42</v>
      </c>
      <c r="D5" s="118" t="s">
        <v>45</v>
      </c>
      <c r="E5" s="119">
        <v>3</v>
      </c>
      <c r="F5" s="120">
        <v>2</v>
      </c>
      <c r="G5" s="121">
        <v>2</v>
      </c>
      <c r="H5" s="121">
        <v>3</v>
      </c>
      <c r="I5" s="121"/>
      <c r="J5" s="121">
        <v>1</v>
      </c>
      <c r="K5" s="121"/>
      <c r="L5" s="121">
        <v>2</v>
      </c>
      <c r="M5" s="121">
        <v>2</v>
      </c>
      <c r="N5" s="122">
        <v>1</v>
      </c>
      <c r="O5" s="120">
        <v>2</v>
      </c>
      <c r="P5" s="123">
        <v>2</v>
      </c>
      <c r="Q5" s="124">
        <f>SUM(E5:P5)</f>
        <v>20</v>
      </c>
    </row>
    <row r="6" spans="3:17" ht="15.05" customHeight="1">
      <c r="C6" s="720"/>
      <c r="D6" s="125" t="s">
        <v>46</v>
      </c>
      <c r="E6" s="126">
        <f t="shared" ref="E6:Q6" si="0">E5/$Q$5*100</f>
        <v>15</v>
      </c>
      <c r="F6" s="127">
        <f t="shared" si="0"/>
        <v>10</v>
      </c>
      <c r="G6" s="127">
        <f t="shared" si="0"/>
        <v>10</v>
      </c>
      <c r="H6" s="127">
        <f t="shared" si="0"/>
        <v>15</v>
      </c>
      <c r="I6" s="127">
        <f t="shared" si="0"/>
        <v>0</v>
      </c>
      <c r="J6" s="127">
        <f t="shared" si="0"/>
        <v>5</v>
      </c>
      <c r="K6" s="127">
        <f t="shared" si="0"/>
        <v>0</v>
      </c>
      <c r="L6" s="127">
        <f t="shared" si="0"/>
        <v>10</v>
      </c>
      <c r="M6" s="127">
        <f t="shared" si="0"/>
        <v>10</v>
      </c>
      <c r="N6" s="127">
        <f t="shared" si="0"/>
        <v>5</v>
      </c>
      <c r="O6" s="127">
        <f t="shared" si="0"/>
        <v>10</v>
      </c>
      <c r="P6" s="128">
        <f t="shared" si="0"/>
        <v>10</v>
      </c>
      <c r="Q6" s="129">
        <f t="shared" si="0"/>
        <v>100</v>
      </c>
    </row>
    <row r="7" spans="3:17" ht="15.05" customHeight="1">
      <c r="C7" s="721" t="s">
        <v>43</v>
      </c>
      <c r="D7" s="130" t="s">
        <v>47</v>
      </c>
      <c r="E7" s="131">
        <v>202</v>
      </c>
      <c r="F7" s="132">
        <v>68</v>
      </c>
      <c r="G7" s="133">
        <v>59</v>
      </c>
      <c r="H7" s="133">
        <v>104</v>
      </c>
      <c r="I7" s="133"/>
      <c r="J7" s="133">
        <v>5</v>
      </c>
      <c r="K7" s="133"/>
      <c r="L7" s="133">
        <v>28</v>
      </c>
      <c r="M7" s="133">
        <v>6</v>
      </c>
      <c r="N7" s="134">
        <v>1</v>
      </c>
      <c r="O7" s="132">
        <v>5</v>
      </c>
      <c r="P7" s="135">
        <v>8</v>
      </c>
      <c r="Q7" s="136">
        <f>SUM(E7:P7)</f>
        <v>486</v>
      </c>
    </row>
    <row r="8" spans="3:17" ht="15.05" customHeight="1" thickBot="1">
      <c r="C8" s="722"/>
      <c r="D8" s="137" t="s">
        <v>46</v>
      </c>
      <c r="E8" s="138">
        <f t="shared" ref="E8:Q8" si="1">E7/$Q$7*100</f>
        <v>41.563786008230451</v>
      </c>
      <c r="F8" s="139">
        <f t="shared" si="1"/>
        <v>13.991769547325102</v>
      </c>
      <c r="G8" s="139">
        <f t="shared" si="1"/>
        <v>12.139917695473251</v>
      </c>
      <c r="H8" s="139">
        <f t="shared" si="1"/>
        <v>21.399176954732511</v>
      </c>
      <c r="I8" s="139">
        <f t="shared" si="1"/>
        <v>0</v>
      </c>
      <c r="J8" s="139">
        <f t="shared" si="1"/>
        <v>1.0288065843621399</v>
      </c>
      <c r="K8" s="139">
        <f t="shared" si="1"/>
        <v>0</v>
      </c>
      <c r="L8" s="139">
        <f t="shared" si="1"/>
        <v>5.761316872427984</v>
      </c>
      <c r="M8" s="139">
        <f t="shared" si="1"/>
        <v>1.2345679012345678</v>
      </c>
      <c r="N8" s="139">
        <f t="shared" si="1"/>
        <v>0.20576131687242799</v>
      </c>
      <c r="O8" s="139">
        <f t="shared" si="1"/>
        <v>1.0288065843621399</v>
      </c>
      <c r="P8" s="140">
        <f t="shared" si="1"/>
        <v>1.6460905349794239</v>
      </c>
      <c r="Q8" s="141">
        <f t="shared" si="1"/>
        <v>100</v>
      </c>
    </row>
    <row r="9" spans="3:17" ht="13.5" customHeight="1"/>
    <row r="10" spans="3:17" ht="13.5" customHeight="1" thickBot="1">
      <c r="C10" s="19" t="s">
        <v>65</v>
      </c>
    </row>
    <row r="11" spans="3:17" ht="13.5" customHeight="1">
      <c r="C11" s="723" t="s">
        <v>1</v>
      </c>
      <c r="D11" s="725" t="s">
        <v>66</v>
      </c>
      <c r="E11" s="713">
        <v>1</v>
      </c>
      <c r="F11" s="709">
        <v>2</v>
      </c>
      <c r="G11" s="709">
        <v>3</v>
      </c>
      <c r="H11" s="709">
        <v>4</v>
      </c>
      <c r="I11" s="709">
        <v>5</v>
      </c>
      <c r="J11" s="709">
        <v>6</v>
      </c>
      <c r="K11" s="709">
        <v>7</v>
      </c>
      <c r="L11" s="709">
        <v>8</v>
      </c>
      <c r="M11" s="709">
        <v>9</v>
      </c>
      <c r="N11" s="709">
        <v>10</v>
      </c>
      <c r="O11" s="709">
        <v>11</v>
      </c>
      <c r="P11" s="715">
        <v>12</v>
      </c>
      <c r="Q11" s="717" t="s">
        <v>60</v>
      </c>
    </row>
    <row r="12" spans="3:17" ht="13.5" customHeight="1" thickBot="1">
      <c r="C12" s="724"/>
      <c r="D12" s="726"/>
      <c r="E12" s="714"/>
      <c r="F12" s="710"/>
      <c r="G12" s="710"/>
      <c r="H12" s="710"/>
      <c r="I12" s="710"/>
      <c r="J12" s="710"/>
      <c r="K12" s="710"/>
      <c r="L12" s="710"/>
      <c r="M12" s="710"/>
      <c r="N12" s="710"/>
      <c r="O12" s="710"/>
      <c r="P12" s="716"/>
      <c r="Q12" s="718"/>
    </row>
    <row r="13" spans="3:17" ht="15.05" customHeight="1">
      <c r="C13" s="719" t="s">
        <v>67</v>
      </c>
      <c r="D13" s="142" t="s">
        <v>68</v>
      </c>
      <c r="E13" s="131">
        <v>3</v>
      </c>
      <c r="F13" s="132">
        <v>4</v>
      </c>
      <c r="G13" s="133">
        <v>4</v>
      </c>
      <c r="H13" s="133">
        <v>0</v>
      </c>
      <c r="I13" s="133">
        <v>1</v>
      </c>
      <c r="J13" s="133">
        <v>2</v>
      </c>
      <c r="K13" s="133">
        <v>2</v>
      </c>
      <c r="L13" s="133">
        <v>3</v>
      </c>
      <c r="M13" s="133">
        <v>0</v>
      </c>
      <c r="N13" s="133">
        <v>1</v>
      </c>
      <c r="O13" s="133">
        <v>2</v>
      </c>
      <c r="P13" s="135">
        <v>3</v>
      </c>
      <c r="Q13" s="143">
        <f t="shared" ref="Q13:Q22" si="2">SUM(E13:P13)</f>
        <v>25</v>
      </c>
    </row>
    <row r="14" spans="3:17" ht="15.05" customHeight="1">
      <c r="C14" s="728"/>
      <c r="D14" s="144" t="s">
        <v>27</v>
      </c>
      <c r="E14" s="145">
        <v>83</v>
      </c>
      <c r="F14" s="146">
        <v>95</v>
      </c>
      <c r="G14" s="147">
        <v>231</v>
      </c>
      <c r="H14" s="147">
        <v>0</v>
      </c>
      <c r="I14" s="147">
        <v>49</v>
      </c>
      <c r="J14" s="147">
        <v>19</v>
      </c>
      <c r="K14" s="147">
        <v>12</v>
      </c>
      <c r="L14" s="147">
        <v>34</v>
      </c>
      <c r="M14" s="147">
        <v>0</v>
      </c>
      <c r="N14" s="147">
        <v>5</v>
      </c>
      <c r="O14" s="147">
        <v>134</v>
      </c>
      <c r="P14" s="148">
        <v>85</v>
      </c>
      <c r="Q14" s="149">
        <f t="shared" si="2"/>
        <v>747</v>
      </c>
    </row>
    <row r="15" spans="3:17" ht="15.05" customHeight="1">
      <c r="C15" s="727">
        <v>28</v>
      </c>
      <c r="D15" s="150" t="s">
        <v>68</v>
      </c>
      <c r="E15" s="151">
        <v>2</v>
      </c>
      <c r="F15" s="152">
        <v>2</v>
      </c>
      <c r="G15" s="153">
        <v>4</v>
      </c>
      <c r="H15" s="153">
        <v>2</v>
      </c>
      <c r="I15" s="153">
        <v>3</v>
      </c>
      <c r="J15" s="153">
        <v>0</v>
      </c>
      <c r="K15" s="153">
        <v>3</v>
      </c>
      <c r="L15" s="153">
        <v>3</v>
      </c>
      <c r="M15" s="153">
        <v>1</v>
      </c>
      <c r="N15" s="153">
        <v>1</v>
      </c>
      <c r="O15" s="153">
        <v>2</v>
      </c>
      <c r="P15" s="154">
        <v>1</v>
      </c>
      <c r="Q15" s="155">
        <f t="shared" si="2"/>
        <v>24</v>
      </c>
    </row>
    <row r="16" spans="3:17" ht="15.05" customHeight="1">
      <c r="C16" s="728"/>
      <c r="D16" s="156" t="s">
        <v>27</v>
      </c>
      <c r="E16" s="157">
        <v>56</v>
      </c>
      <c r="F16" s="158">
        <v>62</v>
      </c>
      <c r="G16" s="159">
        <v>78</v>
      </c>
      <c r="H16" s="159">
        <v>5</v>
      </c>
      <c r="I16" s="159">
        <v>7</v>
      </c>
      <c r="J16" s="159">
        <v>0</v>
      </c>
      <c r="K16" s="159">
        <v>92</v>
      </c>
      <c r="L16" s="159">
        <v>33</v>
      </c>
      <c r="M16" s="159">
        <v>8</v>
      </c>
      <c r="N16" s="159">
        <v>40</v>
      </c>
      <c r="O16" s="159">
        <v>73</v>
      </c>
      <c r="P16" s="160">
        <v>4</v>
      </c>
      <c r="Q16" s="161">
        <f t="shared" si="2"/>
        <v>458</v>
      </c>
    </row>
    <row r="17" spans="3:17" ht="15.05" customHeight="1">
      <c r="C17" s="727">
        <v>29</v>
      </c>
      <c r="D17" s="142" t="s">
        <v>68</v>
      </c>
      <c r="E17" s="131">
        <v>1</v>
      </c>
      <c r="F17" s="132">
        <v>1</v>
      </c>
      <c r="G17" s="134">
        <v>1</v>
      </c>
      <c r="H17" s="132">
        <v>2</v>
      </c>
      <c r="I17" s="134"/>
      <c r="J17" s="132">
        <v>1</v>
      </c>
      <c r="K17" s="134">
        <v>2</v>
      </c>
      <c r="L17" s="132">
        <v>2</v>
      </c>
      <c r="M17" s="133">
        <v>2</v>
      </c>
      <c r="N17" s="134"/>
      <c r="O17" s="132">
        <v>1</v>
      </c>
      <c r="P17" s="135">
        <v>2</v>
      </c>
      <c r="Q17" s="143">
        <f t="shared" si="2"/>
        <v>15</v>
      </c>
    </row>
    <row r="18" spans="3:17" ht="15.05" customHeight="1">
      <c r="C18" s="720"/>
      <c r="D18" s="144" t="s">
        <v>27</v>
      </c>
      <c r="E18" s="145">
        <v>95</v>
      </c>
      <c r="F18" s="146">
        <v>17</v>
      </c>
      <c r="G18" s="162">
        <v>62</v>
      </c>
      <c r="H18" s="146">
        <v>9</v>
      </c>
      <c r="I18" s="162"/>
      <c r="J18" s="146">
        <v>8</v>
      </c>
      <c r="K18" s="162">
        <v>20</v>
      </c>
      <c r="L18" s="146">
        <v>156</v>
      </c>
      <c r="M18" s="147">
        <v>12</v>
      </c>
      <c r="N18" s="147"/>
      <c r="O18" s="147">
        <v>11</v>
      </c>
      <c r="P18" s="148">
        <v>8</v>
      </c>
      <c r="Q18" s="149">
        <f t="shared" si="2"/>
        <v>398</v>
      </c>
    </row>
    <row r="19" spans="3:17" ht="15.05" customHeight="1">
      <c r="C19" s="721">
        <v>30</v>
      </c>
      <c r="D19" s="150" t="s">
        <v>68</v>
      </c>
      <c r="E19" s="151"/>
      <c r="F19" s="152">
        <v>1</v>
      </c>
      <c r="G19" s="153"/>
      <c r="H19" s="153">
        <v>2</v>
      </c>
      <c r="I19" s="153">
        <v>1</v>
      </c>
      <c r="J19" s="153">
        <v>1</v>
      </c>
      <c r="K19" s="153"/>
      <c r="L19" s="153">
        <v>1</v>
      </c>
      <c r="M19" s="153">
        <v>1</v>
      </c>
      <c r="N19" s="163">
        <v>1</v>
      </c>
      <c r="O19" s="152">
        <v>1</v>
      </c>
      <c r="P19" s="154">
        <v>1</v>
      </c>
      <c r="Q19" s="155">
        <f t="shared" si="2"/>
        <v>10</v>
      </c>
    </row>
    <row r="20" spans="3:17" ht="15.05" customHeight="1">
      <c r="C20" s="720"/>
      <c r="D20" s="156" t="s">
        <v>27</v>
      </c>
      <c r="E20" s="157"/>
      <c r="F20" s="158">
        <v>39</v>
      </c>
      <c r="G20" s="159"/>
      <c r="H20" s="159">
        <v>33</v>
      </c>
      <c r="I20" s="159">
        <v>29</v>
      </c>
      <c r="J20" s="159">
        <v>1</v>
      </c>
      <c r="K20" s="159"/>
      <c r="L20" s="159">
        <v>8</v>
      </c>
      <c r="M20" s="159">
        <v>3</v>
      </c>
      <c r="N20" s="164">
        <v>13</v>
      </c>
      <c r="O20" s="158">
        <v>8</v>
      </c>
      <c r="P20" s="160">
        <v>10</v>
      </c>
      <c r="Q20" s="161">
        <f t="shared" si="2"/>
        <v>144</v>
      </c>
    </row>
    <row r="21" spans="3:17" ht="15.05" customHeight="1">
      <c r="C21" s="721" t="s">
        <v>69</v>
      </c>
      <c r="D21" s="142" t="s">
        <v>68</v>
      </c>
      <c r="E21" s="131"/>
      <c r="F21" s="132">
        <v>1</v>
      </c>
      <c r="G21" s="133"/>
      <c r="H21" s="133">
        <v>1</v>
      </c>
      <c r="I21" s="133"/>
      <c r="J21" s="133">
        <v>2</v>
      </c>
      <c r="K21" s="133">
        <v>1</v>
      </c>
      <c r="L21" s="133"/>
      <c r="M21" s="133"/>
      <c r="N21" s="134"/>
      <c r="O21" s="132"/>
      <c r="P21" s="135"/>
      <c r="Q21" s="143">
        <f t="shared" si="2"/>
        <v>5</v>
      </c>
    </row>
    <row r="22" spans="3:17" ht="15.05" customHeight="1">
      <c r="C22" s="720"/>
      <c r="D22" s="144" t="s">
        <v>27</v>
      </c>
      <c r="E22" s="145"/>
      <c r="F22" s="146">
        <v>29</v>
      </c>
      <c r="G22" s="147"/>
      <c r="H22" s="147">
        <v>29</v>
      </c>
      <c r="I22" s="147"/>
      <c r="J22" s="147">
        <v>27</v>
      </c>
      <c r="K22" s="147">
        <v>1</v>
      </c>
      <c r="L22" s="147"/>
      <c r="M22" s="147"/>
      <c r="N22" s="162"/>
      <c r="O22" s="146"/>
      <c r="P22" s="148"/>
      <c r="Q22" s="149">
        <f t="shared" si="2"/>
        <v>86</v>
      </c>
    </row>
    <row r="23" spans="3:17" ht="15.05" customHeight="1">
      <c r="C23" s="721">
        <v>2</v>
      </c>
      <c r="D23" s="150" t="s">
        <v>68</v>
      </c>
      <c r="E23" s="151">
        <v>1</v>
      </c>
      <c r="F23" s="152">
        <v>2</v>
      </c>
      <c r="G23" s="153"/>
      <c r="H23" s="153">
        <v>1</v>
      </c>
      <c r="I23" s="153">
        <v>1</v>
      </c>
      <c r="J23" s="153">
        <v>2</v>
      </c>
      <c r="K23" s="153">
        <v>1</v>
      </c>
      <c r="L23" s="153">
        <v>1</v>
      </c>
      <c r="M23" s="153">
        <v>3</v>
      </c>
      <c r="N23" s="163">
        <v>6</v>
      </c>
      <c r="O23" s="152">
        <v>1</v>
      </c>
      <c r="P23" s="154"/>
      <c r="Q23" s="165">
        <f t="shared" ref="Q23:Q32" si="3">SUM(E23:P23)</f>
        <v>19</v>
      </c>
    </row>
    <row r="24" spans="3:17" ht="15.05" customHeight="1">
      <c r="C24" s="720"/>
      <c r="D24" s="156" t="s">
        <v>27</v>
      </c>
      <c r="E24" s="157">
        <v>13</v>
      </c>
      <c r="F24" s="158">
        <v>55</v>
      </c>
      <c r="G24" s="159"/>
      <c r="H24" s="159">
        <v>1</v>
      </c>
      <c r="I24" s="159">
        <v>1</v>
      </c>
      <c r="J24" s="159">
        <v>27</v>
      </c>
      <c r="K24" s="159">
        <v>47</v>
      </c>
      <c r="L24" s="159">
        <v>14</v>
      </c>
      <c r="M24" s="159">
        <v>67</v>
      </c>
      <c r="N24" s="164">
        <v>105</v>
      </c>
      <c r="O24" s="158">
        <v>2</v>
      </c>
      <c r="P24" s="160"/>
      <c r="Q24" s="166">
        <f t="shared" si="3"/>
        <v>332</v>
      </c>
    </row>
    <row r="25" spans="3:17" ht="15.05" customHeight="1">
      <c r="C25" s="721">
        <v>3</v>
      </c>
      <c r="D25" s="167" t="s">
        <v>68</v>
      </c>
      <c r="E25" s="131">
        <v>2</v>
      </c>
      <c r="F25" s="132"/>
      <c r="G25" s="133">
        <v>1</v>
      </c>
      <c r="H25" s="132"/>
      <c r="I25" s="133"/>
      <c r="J25" s="133"/>
      <c r="K25" s="133"/>
      <c r="L25" s="133">
        <v>1</v>
      </c>
      <c r="M25" s="133"/>
      <c r="N25" s="134">
        <v>1</v>
      </c>
      <c r="O25" s="132">
        <v>1</v>
      </c>
      <c r="P25" s="135">
        <v>1</v>
      </c>
      <c r="Q25" s="168">
        <f t="shared" si="3"/>
        <v>7</v>
      </c>
    </row>
    <row r="26" spans="3:17" ht="15.05" customHeight="1">
      <c r="C26" s="720"/>
      <c r="D26" s="144" t="s">
        <v>27</v>
      </c>
      <c r="E26" s="145">
        <v>3</v>
      </c>
      <c r="F26" s="146"/>
      <c r="G26" s="146">
        <v>77</v>
      </c>
      <c r="H26" s="147"/>
      <c r="I26" s="147"/>
      <c r="J26" s="147"/>
      <c r="K26" s="147"/>
      <c r="L26" s="147">
        <v>7</v>
      </c>
      <c r="M26" s="147"/>
      <c r="N26" s="162">
        <v>1</v>
      </c>
      <c r="O26" s="146">
        <v>11</v>
      </c>
      <c r="P26" s="148">
        <v>11</v>
      </c>
      <c r="Q26" s="169">
        <f t="shared" si="3"/>
        <v>110</v>
      </c>
    </row>
    <row r="27" spans="3:17" ht="15.05" customHeight="1">
      <c r="C27" s="721">
        <v>4</v>
      </c>
      <c r="D27" s="170" t="s">
        <v>68</v>
      </c>
      <c r="E27" s="151">
        <v>2</v>
      </c>
      <c r="F27" s="152"/>
      <c r="G27" s="153">
        <v>1</v>
      </c>
      <c r="H27" s="152"/>
      <c r="I27" s="153">
        <v>2</v>
      </c>
      <c r="J27" s="153">
        <v>1</v>
      </c>
      <c r="K27" s="153"/>
      <c r="L27" s="153">
        <v>1</v>
      </c>
      <c r="M27" s="153">
        <v>2</v>
      </c>
      <c r="N27" s="163">
        <v>1</v>
      </c>
      <c r="O27" s="152">
        <v>1</v>
      </c>
      <c r="P27" s="154"/>
      <c r="Q27" s="165">
        <f t="shared" si="3"/>
        <v>11</v>
      </c>
    </row>
    <row r="28" spans="3:17" ht="15.05" customHeight="1">
      <c r="C28" s="720"/>
      <c r="D28" s="156" t="s">
        <v>27</v>
      </c>
      <c r="E28" s="157">
        <v>164</v>
      </c>
      <c r="F28" s="158"/>
      <c r="G28" s="158">
        <v>1</v>
      </c>
      <c r="H28" s="159"/>
      <c r="I28" s="159">
        <v>12</v>
      </c>
      <c r="J28" s="159">
        <v>1</v>
      </c>
      <c r="K28" s="159"/>
      <c r="L28" s="159">
        <v>1</v>
      </c>
      <c r="M28" s="159">
        <v>4</v>
      </c>
      <c r="N28" s="164">
        <v>1</v>
      </c>
      <c r="O28" s="158">
        <v>1</v>
      </c>
      <c r="P28" s="160"/>
      <c r="Q28" s="166">
        <f t="shared" si="3"/>
        <v>185</v>
      </c>
    </row>
    <row r="29" spans="3:17" ht="15.05" customHeight="1">
      <c r="C29" s="721">
        <v>5</v>
      </c>
      <c r="D29" s="167" t="s">
        <v>68</v>
      </c>
      <c r="E29" s="131">
        <v>3</v>
      </c>
      <c r="F29" s="132">
        <v>2</v>
      </c>
      <c r="G29" s="133">
        <v>1</v>
      </c>
      <c r="H29" s="132">
        <v>1</v>
      </c>
      <c r="I29" s="133">
        <v>1</v>
      </c>
      <c r="J29" s="133">
        <v>1</v>
      </c>
      <c r="K29" s="133">
        <v>2</v>
      </c>
      <c r="L29" s="133"/>
      <c r="M29" s="133">
        <v>1</v>
      </c>
      <c r="N29" s="134">
        <v>4</v>
      </c>
      <c r="O29" s="132">
        <v>2</v>
      </c>
      <c r="P29" s="135">
        <v>3</v>
      </c>
      <c r="Q29" s="168">
        <f t="shared" si="3"/>
        <v>21</v>
      </c>
    </row>
    <row r="30" spans="3:17" ht="15.05" customHeight="1">
      <c r="C30" s="720"/>
      <c r="D30" s="144" t="s">
        <v>27</v>
      </c>
      <c r="E30" s="145">
        <v>25</v>
      </c>
      <c r="F30" s="146">
        <v>23</v>
      </c>
      <c r="G30" s="146">
        <v>16</v>
      </c>
      <c r="H30" s="147">
        <v>210</v>
      </c>
      <c r="I30" s="147">
        <v>83</v>
      </c>
      <c r="J30" s="147">
        <v>1</v>
      </c>
      <c r="K30" s="147">
        <v>18</v>
      </c>
      <c r="L30" s="147"/>
      <c r="M30" s="147">
        <v>52</v>
      </c>
      <c r="N30" s="162">
        <v>25</v>
      </c>
      <c r="O30" s="146">
        <v>32</v>
      </c>
      <c r="P30" s="148">
        <v>45</v>
      </c>
      <c r="Q30" s="169">
        <f t="shared" si="3"/>
        <v>530</v>
      </c>
    </row>
    <row r="31" spans="3:17" ht="15.05" customHeight="1">
      <c r="C31" s="721">
        <v>6</v>
      </c>
      <c r="D31" s="167" t="s">
        <v>68</v>
      </c>
      <c r="E31" s="131">
        <v>3</v>
      </c>
      <c r="F31" s="132">
        <v>2</v>
      </c>
      <c r="G31" s="133">
        <v>2</v>
      </c>
      <c r="H31" s="132">
        <v>3</v>
      </c>
      <c r="I31" s="133"/>
      <c r="J31" s="133">
        <v>1</v>
      </c>
      <c r="K31" s="133"/>
      <c r="L31" s="133">
        <v>2</v>
      </c>
      <c r="M31" s="133">
        <v>2</v>
      </c>
      <c r="N31" s="134">
        <v>1</v>
      </c>
      <c r="O31" s="132">
        <v>2</v>
      </c>
      <c r="P31" s="135">
        <v>2</v>
      </c>
      <c r="Q31" s="168">
        <f t="shared" si="3"/>
        <v>20</v>
      </c>
    </row>
    <row r="32" spans="3:17" ht="15.05" customHeight="1" thickBot="1">
      <c r="C32" s="729"/>
      <c r="D32" s="171" t="s">
        <v>27</v>
      </c>
      <c r="E32" s="172">
        <v>202</v>
      </c>
      <c r="F32" s="173">
        <v>68</v>
      </c>
      <c r="G32" s="173">
        <v>59</v>
      </c>
      <c r="H32" s="174">
        <v>104</v>
      </c>
      <c r="I32" s="174"/>
      <c r="J32" s="174">
        <v>5</v>
      </c>
      <c r="K32" s="174"/>
      <c r="L32" s="174">
        <v>28</v>
      </c>
      <c r="M32" s="174">
        <v>6</v>
      </c>
      <c r="N32" s="175">
        <v>1</v>
      </c>
      <c r="O32" s="173">
        <v>5</v>
      </c>
      <c r="P32" s="176">
        <v>8</v>
      </c>
      <c r="Q32" s="177">
        <f t="shared" si="3"/>
        <v>486</v>
      </c>
    </row>
    <row r="33" spans="3:17" ht="15.05" customHeight="1" thickTop="1">
      <c r="C33" s="720" t="s">
        <v>60</v>
      </c>
      <c r="D33" s="150" t="s">
        <v>70</v>
      </c>
      <c r="E33" s="178">
        <f>E13+E15+E17+E19+E21+E23+E25+E27+E29+E31</f>
        <v>17</v>
      </c>
      <c r="F33" s="179">
        <f t="shared" ref="F33:Q33" si="4">F13+F15+F17+F19+F21+F23+F25+F27+F29+F31</f>
        <v>15</v>
      </c>
      <c r="G33" s="179">
        <f t="shared" si="4"/>
        <v>14</v>
      </c>
      <c r="H33" s="179">
        <f t="shared" si="4"/>
        <v>12</v>
      </c>
      <c r="I33" s="179">
        <f t="shared" si="4"/>
        <v>9</v>
      </c>
      <c r="J33" s="179">
        <f t="shared" si="4"/>
        <v>11</v>
      </c>
      <c r="K33" s="179">
        <f t="shared" si="4"/>
        <v>11</v>
      </c>
      <c r="L33" s="179">
        <f t="shared" si="4"/>
        <v>14</v>
      </c>
      <c r="M33" s="179">
        <f t="shared" si="4"/>
        <v>12</v>
      </c>
      <c r="N33" s="179">
        <f t="shared" si="4"/>
        <v>16</v>
      </c>
      <c r="O33" s="179">
        <f t="shared" si="4"/>
        <v>13</v>
      </c>
      <c r="P33" s="180">
        <f t="shared" si="4"/>
        <v>13</v>
      </c>
      <c r="Q33" s="181">
        <f t="shared" si="4"/>
        <v>157</v>
      </c>
    </row>
    <row r="34" spans="3:17" ht="15.05" customHeight="1">
      <c r="C34" s="730"/>
      <c r="D34" s="144" t="s">
        <v>46</v>
      </c>
      <c r="E34" s="182">
        <f>E33/$Q$33*100</f>
        <v>10.828025477707007</v>
      </c>
      <c r="F34" s="183">
        <f>F33/$Q$33*100</f>
        <v>9.5541401273885356</v>
      </c>
      <c r="G34" s="183">
        <f t="shared" ref="G34:P34" si="5">G33/$Q$33*100</f>
        <v>8.9171974522292992</v>
      </c>
      <c r="H34" s="183">
        <f t="shared" si="5"/>
        <v>7.6433121019108281</v>
      </c>
      <c r="I34" s="183">
        <f t="shared" si="5"/>
        <v>5.7324840764331215</v>
      </c>
      <c r="J34" s="183">
        <f t="shared" si="5"/>
        <v>7.0063694267515926</v>
      </c>
      <c r="K34" s="183">
        <f t="shared" si="5"/>
        <v>7.0063694267515926</v>
      </c>
      <c r="L34" s="183">
        <f t="shared" si="5"/>
        <v>8.9171974522292992</v>
      </c>
      <c r="M34" s="183">
        <f t="shared" si="5"/>
        <v>7.6433121019108281</v>
      </c>
      <c r="N34" s="183">
        <f t="shared" si="5"/>
        <v>10.191082802547772</v>
      </c>
      <c r="O34" s="183">
        <f t="shared" si="5"/>
        <v>8.2802547770700627</v>
      </c>
      <c r="P34" s="184">
        <f t="shared" si="5"/>
        <v>8.2802547770700627</v>
      </c>
      <c r="Q34" s="185">
        <f>Q33/$Q$33*100</f>
        <v>100</v>
      </c>
    </row>
    <row r="35" spans="3:17" ht="15.05" customHeight="1">
      <c r="C35" s="730"/>
      <c r="D35" s="142" t="s">
        <v>27</v>
      </c>
      <c r="E35" s="186">
        <f>E14+E16+E18+E20+E22+E24+E26+E28+E30+E32</f>
        <v>641</v>
      </c>
      <c r="F35" s="187">
        <f t="shared" ref="F35:Q35" si="6">F14+F16+F18+F20+F22+F24+F26+F28+F30+F32</f>
        <v>388</v>
      </c>
      <c r="G35" s="187">
        <f t="shared" si="6"/>
        <v>524</v>
      </c>
      <c r="H35" s="187">
        <f t="shared" si="6"/>
        <v>391</v>
      </c>
      <c r="I35" s="187">
        <f t="shared" si="6"/>
        <v>181</v>
      </c>
      <c r="J35" s="187">
        <f t="shared" si="6"/>
        <v>89</v>
      </c>
      <c r="K35" s="187">
        <f t="shared" si="6"/>
        <v>190</v>
      </c>
      <c r="L35" s="187">
        <f t="shared" si="6"/>
        <v>281</v>
      </c>
      <c r="M35" s="187">
        <f t="shared" si="6"/>
        <v>152</v>
      </c>
      <c r="N35" s="187">
        <f t="shared" si="6"/>
        <v>191</v>
      </c>
      <c r="O35" s="187">
        <f t="shared" si="6"/>
        <v>277</v>
      </c>
      <c r="P35" s="188">
        <f t="shared" si="6"/>
        <v>171</v>
      </c>
      <c r="Q35" s="189">
        <f t="shared" si="6"/>
        <v>3476</v>
      </c>
    </row>
    <row r="36" spans="3:17" ht="15.05" customHeight="1" thickBot="1">
      <c r="C36" s="731"/>
      <c r="D36" s="171" t="s">
        <v>46</v>
      </c>
      <c r="E36" s="190">
        <f>E35/$Q$35*100</f>
        <v>18.440736478711163</v>
      </c>
      <c r="F36" s="191">
        <f t="shared" ref="F36:P36" si="7">F35/$Q$35*100</f>
        <v>11.162255466052933</v>
      </c>
      <c r="G36" s="191">
        <f t="shared" si="7"/>
        <v>15.074798619102417</v>
      </c>
      <c r="H36" s="191">
        <f t="shared" si="7"/>
        <v>11.24856156501726</v>
      </c>
      <c r="I36" s="191">
        <f t="shared" si="7"/>
        <v>5.2071346375143843</v>
      </c>
      <c r="J36" s="191">
        <f t="shared" si="7"/>
        <v>2.5604142692750287</v>
      </c>
      <c r="K36" s="191">
        <f t="shared" si="7"/>
        <v>5.4660529344073652</v>
      </c>
      <c r="L36" s="191">
        <f t="shared" si="7"/>
        <v>8.0840046029919463</v>
      </c>
      <c r="M36" s="191">
        <f t="shared" si="7"/>
        <v>4.372842347525892</v>
      </c>
      <c r="N36" s="191">
        <f t="shared" si="7"/>
        <v>5.4948216340621405</v>
      </c>
      <c r="O36" s="191">
        <f t="shared" si="7"/>
        <v>7.9689298043728432</v>
      </c>
      <c r="P36" s="192">
        <f t="shared" si="7"/>
        <v>4.9194476409666281</v>
      </c>
      <c r="Q36" s="193">
        <f>Q35/$Q$35*100</f>
        <v>100</v>
      </c>
    </row>
    <row r="37" spans="3:17" ht="15.05" customHeight="1" thickTop="1">
      <c r="C37" s="732" t="s">
        <v>71</v>
      </c>
      <c r="D37" s="194" t="s">
        <v>68</v>
      </c>
      <c r="E37" s="195">
        <f>E33/10</f>
        <v>1.7</v>
      </c>
      <c r="F37" s="196">
        <f>F33/10</f>
        <v>1.5</v>
      </c>
      <c r="G37" s="196">
        <f t="shared" ref="G37:P37" si="8">G33/10</f>
        <v>1.4</v>
      </c>
      <c r="H37" s="196">
        <f t="shared" si="8"/>
        <v>1.2</v>
      </c>
      <c r="I37" s="196">
        <f t="shared" si="8"/>
        <v>0.9</v>
      </c>
      <c r="J37" s="196">
        <f t="shared" si="8"/>
        <v>1.1000000000000001</v>
      </c>
      <c r="K37" s="196">
        <f t="shared" si="8"/>
        <v>1.1000000000000001</v>
      </c>
      <c r="L37" s="196">
        <f t="shared" si="8"/>
        <v>1.4</v>
      </c>
      <c r="M37" s="196">
        <f t="shared" si="8"/>
        <v>1.2</v>
      </c>
      <c r="N37" s="196">
        <f t="shared" si="8"/>
        <v>1.6</v>
      </c>
      <c r="O37" s="196">
        <f t="shared" si="8"/>
        <v>1.3</v>
      </c>
      <c r="P37" s="196">
        <f t="shared" si="8"/>
        <v>1.3</v>
      </c>
      <c r="Q37" s="197">
        <f>Q33/10</f>
        <v>15.7</v>
      </c>
    </row>
    <row r="38" spans="3:17" ht="15.05" customHeight="1" thickBot="1">
      <c r="C38" s="722"/>
      <c r="D38" s="198" t="s">
        <v>27</v>
      </c>
      <c r="E38" s="138">
        <f>E35/10</f>
        <v>64.099999999999994</v>
      </c>
      <c r="F38" s="139">
        <f>F35/10</f>
        <v>38.799999999999997</v>
      </c>
      <c r="G38" s="139">
        <f t="shared" ref="G38:P38" si="9">G35/10</f>
        <v>52.4</v>
      </c>
      <c r="H38" s="139">
        <f t="shared" si="9"/>
        <v>39.1</v>
      </c>
      <c r="I38" s="139">
        <f t="shared" si="9"/>
        <v>18.100000000000001</v>
      </c>
      <c r="J38" s="139">
        <f t="shared" si="9"/>
        <v>8.9</v>
      </c>
      <c r="K38" s="139">
        <f t="shared" si="9"/>
        <v>19</v>
      </c>
      <c r="L38" s="139">
        <f t="shared" si="9"/>
        <v>28.1</v>
      </c>
      <c r="M38" s="139">
        <f t="shared" si="9"/>
        <v>15.2</v>
      </c>
      <c r="N38" s="139">
        <f t="shared" si="9"/>
        <v>19.100000000000001</v>
      </c>
      <c r="O38" s="139">
        <f t="shared" si="9"/>
        <v>27.7</v>
      </c>
      <c r="P38" s="139">
        <f t="shared" si="9"/>
        <v>17.100000000000001</v>
      </c>
      <c r="Q38" s="141">
        <f>Q35/10</f>
        <v>347.6</v>
      </c>
    </row>
    <row r="39" spans="3:17" ht="5.35" customHeight="1"/>
    <row r="40" spans="3:17">
      <c r="I40" s="199"/>
    </row>
    <row r="41" spans="3:17">
      <c r="I41" s="199"/>
    </row>
  </sheetData>
  <mergeCells count="43">
    <mergeCell ref="C31:C32"/>
    <mergeCell ref="C33:C36"/>
    <mergeCell ref="C37:C38"/>
    <mergeCell ref="C19:C20"/>
    <mergeCell ref="C21:C22"/>
    <mergeCell ref="C23:C24"/>
    <mergeCell ref="C25:C26"/>
    <mergeCell ref="C27:C28"/>
    <mergeCell ref="C29:C30"/>
    <mergeCell ref="O11:O12"/>
    <mergeCell ref="P11:P12"/>
    <mergeCell ref="Q11:Q12"/>
    <mergeCell ref="C13:C14"/>
    <mergeCell ref="C15:C16"/>
    <mergeCell ref="M11:M12"/>
    <mergeCell ref="N11:N12"/>
    <mergeCell ref="C17:C18"/>
    <mergeCell ref="I11:I12"/>
    <mergeCell ref="J11:J12"/>
    <mergeCell ref="K11:K12"/>
    <mergeCell ref="L11:L12"/>
    <mergeCell ref="P3:P4"/>
    <mergeCell ref="Q3:Q4"/>
    <mergeCell ref="C5:C6"/>
    <mergeCell ref="C7:C8"/>
    <mergeCell ref="C11:C12"/>
    <mergeCell ref="D11:D12"/>
    <mergeCell ref="E11:E12"/>
    <mergeCell ref="F11:F12"/>
    <mergeCell ref="G11:G12"/>
    <mergeCell ref="H11:H12"/>
    <mergeCell ref="J3:J4"/>
    <mergeCell ref="K3:K4"/>
    <mergeCell ref="L3:L4"/>
    <mergeCell ref="M3:M4"/>
    <mergeCell ref="N3:N4"/>
    <mergeCell ref="O3:O4"/>
    <mergeCell ref="I3:I4"/>
    <mergeCell ref="C3:D4"/>
    <mergeCell ref="E3:E4"/>
    <mergeCell ref="F3:F4"/>
    <mergeCell ref="G3:G4"/>
    <mergeCell ref="H3:H4"/>
  </mergeCells>
  <phoneticPr fontId="3"/>
  <pageMargins left="0.78700000000000003" right="0.78700000000000003" top="0.98399999999999999" bottom="0.98399999999999999" header="0.51200000000000001" footer="0.51200000000000001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84BC-37C6-49EF-BE8F-1E94D9F7CBA4}">
  <sheetPr>
    <pageSetUpPr fitToPage="1"/>
  </sheetPr>
  <dimension ref="C2:T30"/>
  <sheetViews>
    <sheetView showGridLines="0" showZeros="0" view="pageBreakPreview" topLeftCell="B10" zoomScale="115" zoomScaleNormal="100" zoomScaleSheetLayoutView="115" workbookViewId="0">
      <selection activeCell="A8" sqref="A8:A11"/>
    </sheetView>
  </sheetViews>
  <sheetFormatPr defaultColWidth="8.69921875" defaultRowHeight="10.65"/>
  <cols>
    <col min="1" max="1" width="1.5" style="16" customWidth="1"/>
    <col min="2" max="2" width="0.69921875" style="16" customWidth="1"/>
    <col min="3" max="3" width="2.69921875" style="16" customWidth="1"/>
    <col min="4" max="4" width="8.69921875" style="16"/>
    <col min="5" max="5" width="10.19921875" style="16" customWidth="1"/>
    <col min="6" max="6" width="5.5" style="16" customWidth="1"/>
    <col min="7" max="8" width="8.69921875" style="16" customWidth="1"/>
    <col min="9" max="9" width="5.5" style="16" customWidth="1"/>
    <col min="10" max="11" width="8.69921875" style="16" customWidth="1"/>
    <col min="12" max="12" width="5.5" style="16" customWidth="1"/>
    <col min="13" max="14" width="8.69921875" style="16" customWidth="1"/>
    <col min="15" max="15" width="0.69921875" style="16" customWidth="1"/>
    <col min="16" max="16" width="0.8984375" style="16" customWidth="1"/>
    <col min="17" max="16384" width="8.69921875" style="16"/>
  </cols>
  <sheetData>
    <row r="2" spans="3:20" ht="15.05" customHeight="1" thickBot="1">
      <c r="C2" s="19" t="s">
        <v>72</v>
      </c>
      <c r="T2" s="200"/>
    </row>
    <row r="3" spans="3:20" ht="15.05" customHeight="1">
      <c r="C3" s="692" t="s">
        <v>73</v>
      </c>
      <c r="D3" s="736"/>
      <c r="E3" s="693"/>
      <c r="F3" s="738" t="s">
        <v>42</v>
      </c>
      <c r="G3" s="739"/>
      <c r="H3" s="696"/>
      <c r="I3" s="740" t="s">
        <v>43</v>
      </c>
      <c r="J3" s="739"/>
      <c r="K3" s="696"/>
      <c r="L3" s="740" t="s">
        <v>44</v>
      </c>
      <c r="M3" s="739"/>
      <c r="N3" s="741"/>
      <c r="O3" s="201"/>
    </row>
    <row r="4" spans="3:20" ht="34.450000000000003" customHeight="1" thickBot="1">
      <c r="C4" s="711"/>
      <c r="D4" s="737"/>
      <c r="E4" s="712"/>
      <c r="F4" s="202" t="s">
        <v>45</v>
      </c>
      <c r="G4" s="203" t="s">
        <v>74</v>
      </c>
      <c r="H4" s="204" t="s">
        <v>75</v>
      </c>
      <c r="I4" s="205" t="s">
        <v>47</v>
      </c>
      <c r="J4" s="203" t="s">
        <v>74</v>
      </c>
      <c r="K4" s="204" t="s">
        <v>75</v>
      </c>
      <c r="L4" s="205" t="s">
        <v>47</v>
      </c>
      <c r="M4" s="203" t="s">
        <v>74</v>
      </c>
      <c r="N4" s="206" t="s">
        <v>75</v>
      </c>
      <c r="O4" s="201"/>
    </row>
    <row r="5" spans="3:20" ht="15.85" customHeight="1">
      <c r="C5" s="742" t="s">
        <v>76</v>
      </c>
      <c r="D5" s="739"/>
      <c r="E5" s="741"/>
      <c r="F5" s="207">
        <f>SUM(F6,F27)</f>
        <v>20</v>
      </c>
      <c r="G5" s="208">
        <f t="shared" ref="G5:G27" si="0">F5/$F$5*100</f>
        <v>100</v>
      </c>
      <c r="H5" s="209" t="s">
        <v>77</v>
      </c>
      <c r="I5" s="210">
        <f>SUM(I6,I27)</f>
        <v>484</v>
      </c>
      <c r="J5" s="208">
        <f>I5/$I$5*100</f>
        <v>100</v>
      </c>
      <c r="K5" s="211" t="s">
        <v>77</v>
      </c>
      <c r="L5" s="212">
        <f>SUM(L6:L6)</f>
        <v>0</v>
      </c>
      <c r="M5" s="208">
        <f>L5/$I$5*100</f>
        <v>0</v>
      </c>
      <c r="N5" s="213"/>
      <c r="O5" s="18"/>
    </row>
    <row r="6" spans="3:20" ht="15.85" customHeight="1" thickBot="1">
      <c r="C6" s="733" t="s">
        <v>78</v>
      </c>
      <c r="D6" s="734"/>
      <c r="E6" s="735"/>
      <c r="F6" s="214">
        <f>SUM(F7,F11,F14,F15,F16,F17,F18,F22,F23,F24,)</f>
        <v>18</v>
      </c>
      <c r="G6" s="215">
        <f t="shared" si="0"/>
        <v>90</v>
      </c>
      <c r="H6" s="216">
        <f>F6/$F$6*100</f>
        <v>100</v>
      </c>
      <c r="I6" s="217">
        <f>SUM(I7,I11,I14,I15,I16,I17,I18,I22,I23,I24,)</f>
        <v>482</v>
      </c>
      <c r="J6" s="215">
        <f>I6/$I$5*100</f>
        <v>99.586776859504127</v>
      </c>
      <c r="K6" s="215">
        <f>I6/$I$6*100</f>
        <v>100</v>
      </c>
      <c r="L6" s="218">
        <f>SUM(L7,L11,L14:L18,L22:L24)</f>
        <v>0</v>
      </c>
      <c r="M6" s="215">
        <f>L6/$I$5*100</f>
        <v>0</v>
      </c>
      <c r="N6" s="219">
        <f>L6/$I$6*100</f>
        <v>0</v>
      </c>
      <c r="O6" s="18"/>
    </row>
    <row r="7" spans="3:20" ht="15.85" customHeight="1" thickTop="1">
      <c r="C7" s="747" t="s">
        <v>79</v>
      </c>
      <c r="D7" s="750" t="s">
        <v>80</v>
      </c>
      <c r="E7" s="751"/>
      <c r="F7" s="220">
        <f>SUM(F8:F10)</f>
        <v>2</v>
      </c>
      <c r="G7" s="221">
        <f t="shared" si="0"/>
        <v>10</v>
      </c>
      <c r="H7" s="222">
        <f>F7/$F$6*100</f>
        <v>11.111111111111111</v>
      </c>
      <c r="I7" s="223">
        <f>SUM(I8:I10)</f>
        <v>15</v>
      </c>
      <c r="J7" s="221">
        <f>I7/$I$5*100</f>
        <v>3.0991735537190084</v>
      </c>
      <c r="K7" s="221">
        <f>I7/$I$6*100</f>
        <v>3.1120331950207469</v>
      </c>
      <c r="L7" s="104">
        <f>SUM(L8:L10)</f>
        <v>0</v>
      </c>
      <c r="M7" s="221">
        <f>L7/$I$5*100</f>
        <v>0</v>
      </c>
      <c r="N7" s="224">
        <f>L7/$I$6*100</f>
        <v>0</v>
      </c>
      <c r="O7" s="18"/>
    </row>
    <row r="8" spans="3:20" ht="15.85" customHeight="1">
      <c r="C8" s="748"/>
      <c r="D8" s="225"/>
      <c r="E8" s="83" t="s">
        <v>81</v>
      </c>
      <c r="F8" s="226">
        <v>1</v>
      </c>
      <c r="G8" s="227">
        <f t="shared" si="0"/>
        <v>5</v>
      </c>
      <c r="H8" s="228">
        <f>F8/$F$6*100</f>
        <v>5.5555555555555554</v>
      </c>
      <c r="I8" s="229">
        <v>14</v>
      </c>
      <c r="J8" s="227">
        <f>I8/$I$5*100</f>
        <v>2.8925619834710745</v>
      </c>
      <c r="K8" s="227">
        <f>I8/$I$6*100</f>
        <v>2.904564315352697</v>
      </c>
      <c r="L8" s="87">
        <v>0</v>
      </c>
      <c r="M8" s="227">
        <f>L8/$I$5*100</f>
        <v>0</v>
      </c>
      <c r="N8" s="230">
        <f>L8/$I$6*100</f>
        <v>0</v>
      </c>
      <c r="O8" s="18"/>
    </row>
    <row r="9" spans="3:20" ht="15.85" customHeight="1">
      <c r="C9" s="748"/>
      <c r="D9" s="225"/>
      <c r="E9" s="83" t="s">
        <v>82</v>
      </c>
      <c r="F9" s="226"/>
      <c r="G9" s="227">
        <f t="shared" si="0"/>
        <v>0</v>
      </c>
      <c r="H9" s="228">
        <f t="shared" ref="H9:H26" si="1">F9/$F$6*100</f>
        <v>0</v>
      </c>
      <c r="I9" s="229"/>
      <c r="J9" s="227">
        <f t="shared" ref="J9:J27" si="2">I9/$I$5*100</f>
        <v>0</v>
      </c>
      <c r="K9" s="227">
        <f t="shared" ref="K9:K25" si="3">I9/$I$6*100</f>
        <v>0</v>
      </c>
      <c r="L9" s="87">
        <v>0</v>
      </c>
      <c r="M9" s="227">
        <f t="shared" ref="M9:M26" si="4">L9/$I$5*100</f>
        <v>0</v>
      </c>
      <c r="N9" s="230">
        <f t="shared" ref="N9:N26" si="5">L9/$I$6*100</f>
        <v>0</v>
      </c>
      <c r="O9" s="18"/>
    </row>
    <row r="10" spans="3:20" ht="15.85" customHeight="1">
      <c r="C10" s="748"/>
      <c r="D10" s="225"/>
      <c r="E10" s="89" t="s">
        <v>83</v>
      </c>
      <c r="F10" s="231">
        <v>1</v>
      </c>
      <c r="G10" s="232">
        <f t="shared" si="0"/>
        <v>5</v>
      </c>
      <c r="H10" s="233">
        <f t="shared" si="1"/>
        <v>5.5555555555555554</v>
      </c>
      <c r="I10" s="234">
        <v>1</v>
      </c>
      <c r="J10" s="232">
        <f t="shared" si="2"/>
        <v>0.20661157024793389</v>
      </c>
      <c r="K10" s="232">
        <f>I10/$I$6*100</f>
        <v>0.2074688796680498</v>
      </c>
      <c r="L10" s="93">
        <v>0</v>
      </c>
      <c r="M10" s="232">
        <f t="shared" si="4"/>
        <v>0</v>
      </c>
      <c r="N10" s="235">
        <f t="shared" si="5"/>
        <v>0</v>
      </c>
      <c r="O10" s="18"/>
    </row>
    <row r="11" spans="3:20" ht="15.85" customHeight="1">
      <c r="C11" s="748"/>
      <c r="D11" s="743" t="s">
        <v>84</v>
      </c>
      <c r="E11" s="744"/>
      <c r="F11" s="236">
        <f>SUM(F12:F13)</f>
        <v>0</v>
      </c>
      <c r="G11" s="237">
        <f t="shared" si="0"/>
        <v>0</v>
      </c>
      <c r="H11" s="237">
        <f t="shared" si="1"/>
        <v>0</v>
      </c>
      <c r="I11" s="238"/>
      <c r="J11" s="237">
        <f t="shared" si="2"/>
        <v>0</v>
      </c>
      <c r="K11" s="239">
        <f t="shared" si="3"/>
        <v>0</v>
      </c>
      <c r="L11" s="98">
        <f>SUM(L12:L13)</f>
        <v>0</v>
      </c>
      <c r="M11" s="239">
        <f t="shared" si="4"/>
        <v>0</v>
      </c>
      <c r="N11" s="240">
        <f t="shared" si="5"/>
        <v>0</v>
      </c>
      <c r="O11" s="18"/>
    </row>
    <row r="12" spans="3:20" ht="15.85" customHeight="1">
      <c r="C12" s="748"/>
      <c r="D12" s="225"/>
      <c r="E12" s="83" t="s">
        <v>85</v>
      </c>
      <c r="F12" s="226"/>
      <c r="G12" s="227">
        <f t="shared" si="0"/>
        <v>0</v>
      </c>
      <c r="H12" s="228">
        <f t="shared" si="1"/>
        <v>0</v>
      </c>
      <c r="I12" s="229"/>
      <c r="J12" s="227">
        <f t="shared" si="2"/>
        <v>0</v>
      </c>
      <c r="K12" s="227">
        <f t="shared" si="3"/>
        <v>0</v>
      </c>
      <c r="L12" s="87">
        <v>0</v>
      </c>
      <c r="M12" s="227">
        <f t="shared" si="4"/>
        <v>0</v>
      </c>
      <c r="N12" s="230">
        <f t="shared" si="5"/>
        <v>0</v>
      </c>
      <c r="O12" s="18"/>
    </row>
    <row r="13" spans="3:20" ht="15.85" customHeight="1">
      <c r="C13" s="748"/>
      <c r="D13" s="241"/>
      <c r="E13" s="89" t="s">
        <v>83</v>
      </c>
      <c r="F13" s="242"/>
      <c r="G13" s="232">
        <f t="shared" si="0"/>
        <v>0</v>
      </c>
      <c r="H13" s="233">
        <f t="shared" si="1"/>
        <v>0</v>
      </c>
      <c r="I13" s="243"/>
      <c r="J13" s="232">
        <f t="shared" si="2"/>
        <v>0</v>
      </c>
      <c r="K13" s="232">
        <f t="shared" si="3"/>
        <v>0</v>
      </c>
      <c r="L13" s="93">
        <v>0</v>
      </c>
      <c r="M13" s="232">
        <f t="shared" si="4"/>
        <v>0</v>
      </c>
      <c r="N13" s="235">
        <f t="shared" si="5"/>
        <v>0</v>
      </c>
      <c r="O13" s="18"/>
      <c r="R13" s="244"/>
    </row>
    <row r="14" spans="3:20" ht="15.85" customHeight="1">
      <c r="C14" s="748"/>
      <c r="D14" s="752" t="s">
        <v>86</v>
      </c>
      <c r="E14" s="706"/>
      <c r="F14" s="245"/>
      <c r="G14" s="246">
        <f t="shared" si="0"/>
        <v>0</v>
      </c>
      <c r="H14" s="247">
        <f t="shared" si="1"/>
        <v>0</v>
      </c>
      <c r="I14" s="248"/>
      <c r="J14" s="246">
        <f t="shared" si="2"/>
        <v>0</v>
      </c>
      <c r="K14" s="246">
        <f t="shared" si="3"/>
        <v>0</v>
      </c>
      <c r="L14" s="109">
        <v>0</v>
      </c>
      <c r="M14" s="246">
        <f t="shared" si="4"/>
        <v>0</v>
      </c>
      <c r="N14" s="249">
        <f t="shared" si="5"/>
        <v>0</v>
      </c>
      <c r="O14" s="18"/>
    </row>
    <row r="15" spans="3:20" ht="15.85" customHeight="1">
      <c r="C15" s="748"/>
      <c r="D15" s="753" t="s">
        <v>87</v>
      </c>
      <c r="E15" s="754"/>
      <c r="F15" s="245"/>
      <c r="G15" s="246">
        <f t="shared" si="0"/>
        <v>0</v>
      </c>
      <c r="H15" s="222">
        <f t="shared" si="1"/>
        <v>0</v>
      </c>
      <c r="I15" s="248"/>
      <c r="J15" s="246">
        <f t="shared" si="2"/>
        <v>0</v>
      </c>
      <c r="K15" s="221">
        <f t="shared" si="3"/>
        <v>0</v>
      </c>
      <c r="L15" s="109">
        <v>0</v>
      </c>
      <c r="M15" s="246">
        <f t="shared" si="4"/>
        <v>0</v>
      </c>
      <c r="N15" s="249">
        <f t="shared" si="5"/>
        <v>0</v>
      </c>
      <c r="O15" s="18"/>
    </row>
    <row r="16" spans="3:20" ht="15.85" customHeight="1">
      <c r="C16" s="748"/>
      <c r="D16" s="753" t="s">
        <v>88</v>
      </c>
      <c r="E16" s="754"/>
      <c r="F16" s="245"/>
      <c r="G16" s="246">
        <f t="shared" si="0"/>
        <v>0</v>
      </c>
      <c r="H16" s="247">
        <f t="shared" si="1"/>
        <v>0</v>
      </c>
      <c r="I16" s="248"/>
      <c r="J16" s="246">
        <f t="shared" si="2"/>
        <v>0</v>
      </c>
      <c r="K16" s="246">
        <f t="shared" si="3"/>
        <v>0</v>
      </c>
      <c r="L16" s="109">
        <v>0</v>
      </c>
      <c r="M16" s="246">
        <f t="shared" si="4"/>
        <v>0</v>
      </c>
      <c r="N16" s="249">
        <f t="shared" si="5"/>
        <v>0</v>
      </c>
      <c r="O16" s="18"/>
    </row>
    <row r="17" spans="3:18" ht="15.85" customHeight="1">
      <c r="C17" s="748"/>
      <c r="D17" s="753" t="s">
        <v>89</v>
      </c>
      <c r="E17" s="754"/>
      <c r="F17" s="245"/>
      <c r="G17" s="246">
        <f t="shared" si="0"/>
        <v>0</v>
      </c>
      <c r="H17" s="247">
        <f t="shared" si="1"/>
        <v>0</v>
      </c>
      <c r="I17" s="248"/>
      <c r="J17" s="246">
        <f t="shared" si="2"/>
        <v>0</v>
      </c>
      <c r="K17" s="246">
        <f t="shared" si="3"/>
        <v>0</v>
      </c>
      <c r="L17" s="109">
        <v>0</v>
      </c>
      <c r="M17" s="246">
        <f t="shared" si="4"/>
        <v>0</v>
      </c>
      <c r="N17" s="249">
        <f t="shared" si="5"/>
        <v>0</v>
      </c>
      <c r="O17" s="18"/>
    </row>
    <row r="18" spans="3:18" ht="15.85" customHeight="1">
      <c r="C18" s="748"/>
      <c r="D18" s="743" t="s">
        <v>90</v>
      </c>
      <c r="E18" s="744"/>
      <c r="F18" s="236">
        <f>SUM(F19:F21)</f>
        <v>0</v>
      </c>
      <c r="G18" s="239">
        <f t="shared" si="0"/>
        <v>0</v>
      </c>
      <c r="H18" s="222">
        <f t="shared" si="1"/>
        <v>0</v>
      </c>
      <c r="I18" s="238">
        <f>SUM(I19:I21)</f>
        <v>0</v>
      </c>
      <c r="J18" s="239">
        <f t="shared" si="2"/>
        <v>0</v>
      </c>
      <c r="K18" s="221">
        <f t="shared" si="3"/>
        <v>0</v>
      </c>
      <c r="L18" s="98">
        <f>SUM(L19:L21)</f>
        <v>0</v>
      </c>
      <c r="M18" s="239">
        <f t="shared" si="4"/>
        <v>0</v>
      </c>
      <c r="N18" s="240">
        <f t="shared" si="5"/>
        <v>0</v>
      </c>
      <c r="O18" s="18"/>
    </row>
    <row r="19" spans="3:18" ht="15.85" customHeight="1">
      <c r="C19" s="748"/>
      <c r="D19" s="225"/>
      <c r="E19" s="83" t="s">
        <v>91</v>
      </c>
      <c r="F19" s="226"/>
      <c r="G19" s="227">
        <f t="shared" si="0"/>
        <v>0</v>
      </c>
      <c r="H19" s="228">
        <f t="shared" si="1"/>
        <v>0</v>
      </c>
      <c r="I19" s="229"/>
      <c r="J19" s="227">
        <f t="shared" si="2"/>
        <v>0</v>
      </c>
      <c r="K19" s="227">
        <f t="shared" si="3"/>
        <v>0</v>
      </c>
      <c r="L19" s="87">
        <v>0</v>
      </c>
      <c r="M19" s="227">
        <f t="shared" si="4"/>
        <v>0</v>
      </c>
      <c r="N19" s="230">
        <f t="shared" si="5"/>
        <v>0</v>
      </c>
      <c r="O19" s="18"/>
    </row>
    <row r="20" spans="3:18" ht="15.85" customHeight="1">
      <c r="C20" s="748"/>
      <c r="D20" s="225"/>
      <c r="E20" s="83" t="s">
        <v>92</v>
      </c>
      <c r="F20" s="226"/>
      <c r="G20" s="227">
        <f t="shared" si="0"/>
        <v>0</v>
      </c>
      <c r="H20" s="228">
        <f t="shared" si="1"/>
        <v>0</v>
      </c>
      <c r="I20" s="229"/>
      <c r="J20" s="227">
        <f t="shared" si="2"/>
        <v>0</v>
      </c>
      <c r="K20" s="227">
        <f t="shared" si="3"/>
        <v>0</v>
      </c>
      <c r="L20" s="87">
        <v>0</v>
      </c>
      <c r="M20" s="227">
        <f t="shared" si="4"/>
        <v>0</v>
      </c>
      <c r="N20" s="230">
        <f t="shared" si="5"/>
        <v>0</v>
      </c>
      <c r="O20" s="18"/>
    </row>
    <row r="21" spans="3:18" ht="15.85" customHeight="1">
      <c r="C21" s="748"/>
      <c r="D21" s="241"/>
      <c r="E21" s="89" t="s">
        <v>83</v>
      </c>
      <c r="F21" s="231"/>
      <c r="G21" s="232">
        <f t="shared" si="0"/>
        <v>0</v>
      </c>
      <c r="H21" s="233">
        <f t="shared" si="1"/>
        <v>0</v>
      </c>
      <c r="I21" s="234"/>
      <c r="J21" s="232">
        <f t="shared" si="2"/>
        <v>0</v>
      </c>
      <c r="K21" s="232">
        <f t="shared" si="3"/>
        <v>0</v>
      </c>
      <c r="L21" s="93">
        <v>0</v>
      </c>
      <c r="M21" s="232">
        <f t="shared" si="4"/>
        <v>0</v>
      </c>
      <c r="N21" s="235">
        <f t="shared" si="5"/>
        <v>0</v>
      </c>
      <c r="O21" s="18"/>
      <c r="R21" s="244"/>
    </row>
    <row r="22" spans="3:18" ht="15.85" customHeight="1">
      <c r="C22" s="748"/>
      <c r="D22" s="753" t="s">
        <v>93</v>
      </c>
      <c r="E22" s="754"/>
      <c r="F22" s="245"/>
      <c r="G22" s="246">
        <f t="shared" si="0"/>
        <v>0</v>
      </c>
      <c r="H22" s="237">
        <f t="shared" si="1"/>
        <v>0</v>
      </c>
      <c r="I22" s="248"/>
      <c r="J22" s="246">
        <f t="shared" si="2"/>
        <v>0</v>
      </c>
      <c r="K22" s="239">
        <f t="shared" si="3"/>
        <v>0</v>
      </c>
      <c r="L22" s="109">
        <v>0</v>
      </c>
      <c r="M22" s="246">
        <f t="shared" si="4"/>
        <v>0</v>
      </c>
      <c r="N22" s="249">
        <f t="shared" si="5"/>
        <v>0</v>
      </c>
      <c r="O22" s="18"/>
    </row>
    <row r="23" spans="3:18" ht="15.85" customHeight="1">
      <c r="C23" s="748"/>
      <c r="D23" s="753" t="s">
        <v>94</v>
      </c>
      <c r="E23" s="754"/>
      <c r="F23" s="245"/>
      <c r="G23" s="246">
        <f t="shared" si="0"/>
        <v>0</v>
      </c>
      <c r="H23" s="237">
        <f t="shared" si="1"/>
        <v>0</v>
      </c>
      <c r="I23" s="248"/>
      <c r="J23" s="246">
        <f t="shared" si="2"/>
        <v>0</v>
      </c>
      <c r="K23" s="239">
        <f t="shared" si="3"/>
        <v>0</v>
      </c>
      <c r="L23" s="109">
        <v>0</v>
      </c>
      <c r="M23" s="246">
        <f t="shared" si="4"/>
        <v>0</v>
      </c>
      <c r="N23" s="249">
        <f t="shared" si="5"/>
        <v>0</v>
      </c>
      <c r="O23" s="18"/>
    </row>
    <row r="24" spans="3:18" ht="15.85" customHeight="1">
      <c r="C24" s="748"/>
      <c r="D24" s="743" t="s">
        <v>95</v>
      </c>
      <c r="E24" s="744"/>
      <c r="F24" s="236">
        <f>SUM(F25:F26)</f>
        <v>16</v>
      </c>
      <c r="G24" s="239">
        <f t="shared" si="0"/>
        <v>80</v>
      </c>
      <c r="H24" s="237">
        <f t="shared" si="1"/>
        <v>88.888888888888886</v>
      </c>
      <c r="I24" s="238">
        <f>SUM(I25:I26)</f>
        <v>467</v>
      </c>
      <c r="J24" s="239">
        <f t="shared" si="2"/>
        <v>96.487603305785115</v>
      </c>
      <c r="K24" s="239">
        <f t="shared" si="3"/>
        <v>96.887966804979257</v>
      </c>
      <c r="L24" s="98">
        <f>SUM(L25:L26)</f>
        <v>0</v>
      </c>
      <c r="M24" s="239">
        <f t="shared" si="4"/>
        <v>0</v>
      </c>
      <c r="N24" s="240">
        <f t="shared" si="5"/>
        <v>0</v>
      </c>
      <c r="O24" s="18"/>
    </row>
    <row r="25" spans="3:18" ht="15.85" customHeight="1">
      <c r="C25" s="748"/>
      <c r="D25" s="225"/>
      <c r="E25" s="83" t="s">
        <v>96</v>
      </c>
      <c r="F25" s="226">
        <v>1</v>
      </c>
      <c r="G25" s="227">
        <f t="shared" si="0"/>
        <v>5</v>
      </c>
      <c r="H25" s="228">
        <f t="shared" si="1"/>
        <v>5.5555555555555554</v>
      </c>
      <c r="I25" s="229">
        <v>1</v>
      </c>
      <c r="J25" s="227">
        <f t="shared" si="2"/>
        <v>0.20661157024793389</v>
      </c>
      <c r="K25" s="227">
        <f t="shared" si="3"/>
        <v>0.2074688796680498</v>
      </c>
      <c r="L25" s="87">
        <v>0</v>
      </c>
      <c r="M25" s="227">
        <f t="shared" si="4"/>
        <v>0</v>
      </c>
      <c r="N25" s="230">
        <f t="shared" si="5"/>
        <v>0</v>
      </c>
      <c r="O25" s="18"/>
    </row>
    <row r="26" spans="3:18" ht="15.85" customHeight="1">
      <c r="C26" s="748"/>
      <c r="D26" s="241"/>
      <c r="E26" s="89" t="s">
        <v>97</v>
      </c>
      <c r="F26" s="231">
        <v>15</v>
      </c>
      <c r="G26" s="232">
        <f t="shared" si="0"/>
        <v>75</v>
      </c>
      <c r="H26" s="233">
        <f t="shared" si="1"/>
        <v>83.333333333333343</v>
      </c>
      <c r="I26" s="234">
        <v>466</v>
      </c>
      <c r="J26" s="232">
        <f>I26/$I$5*100</f>
        <v>96.280991735537185</v>
      </c>
      <c r="K26" s="232">
        <f>I26/$I$6*100</f>
        <v>96.680497925311201</v>
      </c>
      <c r="L26" s="93">
        <v>0</v>
      </c>
      <c r="M26" s="232">
        <f t="shared" si="4"/>
        <v>0</v>
      </c>
      <c r="N26" s="235">
        <f t="shared" si="5"/>
        <v>0</v>
      </c>
      <c r="O26" s="18"/>
    </row>
    <row r="27" spans="3:18" ht="15.85" customHeight="1" thickBot="1">
      <c r="C27" s="749"/>
      <c r="D27" s="745" t="s">
        <v>98</v>
      </c>
      <c r="E27" s="746"/>
      <c r="F27" s="250">
        <v>2</v>
      </c>
      <c r="G27" s="251">
        <f t="shared" si="0"/>
        <v>10</v>
      </c>
      <c r="H27" s="252" t="s">
        <v>77</v>
      </c>
      <c r="I27" s="253">
        <v>2</v>
      </c>
      <c r="J27" s="251">
        <f t="shared" si="2"/>
        <v>0.41322314049586778</v>
      </c>
      <c r="K27" s="254" t="s">
        <v>77</v>
      </c>
      <c r="L27" s="255"/>
      <c r="M27" s="254"/>
      <c r="N27" s="256" t="s">
        <v>99</v>
      </c>
      <c r="O27" s="18"/>
    </row>
    <row r="28" spans="3:18" ht="15.05" customHeight="1"/>
    <row r="30" spans="3:18">
      <c r="C30" s="257"/>
    </row>
  </sheetData>
  <mergeCells count="18">
    <mergeCell ref="D24:E24"/>
    <mergeCell ref="D27:E27"/>
    <mergeCell ref="C7:C27"/>
    <mergeCell ref="D7:E7"/>
    <mergeCell ref="D11:E11"/>
    <mergeCell ref="D14:E14"/>
    <mergeCell ref="D15:E15"/>
    <mergeCell ref="D16:E16"/>
    <mergeCell ref="D17:E17"/>
    <mergeCell ref="D18:E18"/>
    <mergeCell ref="D22:E22"/>
    <mergeCell ref="D23:E23"/>
    <mergeCell ref="C6:E6"/>
    <mergeCell ref="C3:E4"/>
    <mergeCell ref="F3:H3"/>
    <mergeCell ref="I3:K3"/>
    <mergeCell ref="L3:N3"/>
    <mergeCell ref="C5:E5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FBDB-BF10-4E73-9064-36B41A686D23}">
  <sheetPr>
    <pageSetUpPr fitToPage="1"/>
  </sheetPr>
  <dimension ref="C2:AB28"/>
  <sheetViews>
    <sheetView showGridLines="0" showZeros="0" view="pageBreakPreview" topLeftCell="A11" zoomScale="115" zoomScaleNormal="100" zoomScaleSheetLayoutView="115" workbookViewId="0">
      <selection activeCell="A8" sqref="A8:A11"/>
    </sheetView>
  </sheetViews>
  <sheetFormatPr defaultColWidth="8.69921875" defaultRowHeight="10.65"/>
  <cols>
    <col min="1" max="1" width="4.5" style="16" customWidth="1"/>
    <col min="2" max="2" width="0.8984375" style="16" customWidth="1"/>
    <col min="3" max="3" width="2.69921875" style="16" customWidth="1"/>
    <col min="4" max="4" width="5.09765625" style="16" customWidth="1"/>
    <col min="5" max="5" width="10.19921875" style="16" customWidth="1"/>
    <col min="6" max="15" width="2.8984375" style="16" customWidth="1"/>
    <col min="16" max="16" width="4.69921875" style="16" bestFit="1" customWidth="1"/>
    <col min="17" max="18" width="8.69921875" style="16"/>
    <col min="19" max="19" width="4.69921875" style="16" bestFit="1" customWidth="1"/>
    <col min="20" max="21" width="8.69921875" style="16"/>
    <col min="22" max="22" width="0.69921875" style="16" customWidth="1"/>
    <col min="23" max="23" width="1.19921875" style="16" customWidth="1"/>
    <col min="24" max="16384" width="8.69921875" style="16"/>
  </cols>
  <sheetData>
    <row r="2" spans="3:28" ht="15.05" customHeight="1" thickBot="1">
      <c r="C2" s="19" t="s">
        <v>100</v>
      </c>
      <c r="P2" s="258"/>
      <c r="Q2" s="258"/>
      <c r="R2" s="258"/>
    </row>
    <row r="3" spans="3:28" ht="15.05" customHeight="1">
      <c r="C3" s="692" t="s">
        <v>101</v>
      </c>
      <c r="D3" s="736"/>
      <c r="E3" s="757"/>
      <c r="F3" s="755" t="s">
        <v>67</v>
      </c>
      <c r="G3" s="755">
        <v>28</v>
      </c>
      <c r="H3" s="755">
        <v>29</v>
      </c>
      <c r="I3" s="755">
        <v>30</v>
      </c>
      <c r="J3" s="755" t="s">
        <v>102</v>
      </c>
      <c r="K3" s="755">
        <v>2</v>
      </c>
      <c r="L3" s="755">
        <v>3</v>
      </c>
      <c r="M3" s="765">
        <v>4</v>
      </c>
      <c r="N3" s="767">
        <v>5</v>
      </c>
      <c r="O3" s="769">
        <v>6</v>
      </c>
      <c r="P3" s="738" t="s">
        <v>103</v>
      </c>
      <c r="Q3" s="739"/>
      <c r="R3" s="741"/>
      <c r="S3" s="759" t="s">
        <v>104</v>
      </c>
      <c r="T3" s="759"/>
      <c r="U3" s="760"/>
      <c r="V3" s="19"/>
    </row>
    <row r="4" spans="3:28" ht="30.7" thickBot="1">
      <c r="C4" s="711"/>
      <c r="D4" s="737"/>
      <c r="E4" s="758"/>
      <c r="F4" s="756"/>
      <c r="G4" s="756"/>
      <c r="H4" s="756"/>
      <c r="I4" s="756"/>
      <c r="J4" s="756"/>
      <c r="K4" s="756"/>
      <c r="L4" s="756"/>
      <c r="M4" s="766"/>
      <c r="N4" s="768"/>
      <c r="O4" s="770"/>
      <c r="P4" s="202" t="s">
        <v>60</v>
      </c>
      <c r="Q4" s="259" t="s">
        <v>74</v>
      </c>
      <c r="R4" s="260" t="s">
        <v>75</v>
      </c>
      <c r="S4" s="202" t="s">
        <v>60</v>
      </c>
      <c r="T4" s="259" t="s">
        <v>74</v>
      </c>
      <c r="U4" s="260" t="s">
        <v>75</v>
      </c>
      <c r="V4" s="19"/>
    </row>
    <row r="5" spans="3:28" ht="15.05" customHeight="1">
      <c r="C5" s="719" t="s">
        <v>105</v>
      </c>
      <c r="D5" s="709"/>
      <c r="E5" s="709"/>
      <c r="F5" s="212">
        <f t="shared" ref="F5" si="0">SUM(F6,F27)</f>
        <v>25</v>
      </c>
      <c r="G5" s="212">
        <f>SUM(G6,G27)</f>
        <v>24</v>
      </c>
      <c r="H5" s="212">
        <f t="shared" ref="H5:K5" si="1">SUM(H6,H27)</f>
        <v>15</v>
      </c>
      <c r="I5" s="212">
        <f t="shared" si="1"/>
        <v>10</v>
      </c>
      <c r="J5" s="212">
        <f t="shared" si="1"/>
        <v>5</v>
      </c>
      <c r="K5" s="212">
        <f t="shared" si="1"/>
        <v>19</v>
      </c>
      <c r="L5" s="212">
        <f>SUM(L6,L27)</f>
        <v>7</v>
      </c>
      <c r="M5" s="212">
        <f>SUM(M6,M27)</f>
        <v>11</v>
      </c>
      <c r="N5" s="261">
        <f>SUM(N6,N27)</f>
        <v>21</v>
      </c>
      <c r="O5" s="262">
        <f>SUM(O6,O27)</f>
        <v>20</v>
      </c>
      <c r="P5" s="263">
        <f>SUM(F5:O5)</f>
        <v>157</v>
      </c>
      <c r="Q5" s="264">
        <f>P5/P5*100</f>
        <v>100</v>
      </c>
      <c r="R5" s="265" t="s">
        <v>77</v>
      </c>
      <c r="S5" s="266">
        <f>SUM(K5:O5)</f>
        <v>78</v>
      </c>
      <c r="T5" s="267">
        <f>S5/S5*100</f>
        <v>100</v>
      </c>
      <c r="U5" s="268" t="s">
        <v>77</v>
      </c>
      <c r="V5" s="269"/>
    </row>
    <row r="6" spans="3:28" ht="15.05" customHeight="1" thickBot="1">
      <c r="C6" s="731" t="s">
        <v>78</v>
      </c>
      <c r="D6" s="761"/>
      <c r="E6" s="761"/>
      <c r="F6" s="218">
        <f t="shared" ref="F6" si="2">SUM(F7,F11,F14:F18,F22:F24)</f>
        <v>25</v>
      </c>
      <c r="G6" s="218">
        <f>SUM(G7,G11,G14:G18,G22:G24)</f>
        <v>24</v>
      </c>
      <c r="H6" s="218">
        <f t="shared" ref="H6:N6" si="3">SUM(H7,H11,H14:H18,H22:H24)</f>
        <v>14</v>
      </c>
      <c r="I6" s="218">
        <f t="shared" si="3"/>
        <v>10</v>
      </c>
      <c r="J6" s="218">
        <f t="shared" si="3"/>
        <v>5</v>
      </c>
      <c r="K6" s="218">
        <f t="shared" si="3"/>
        <v>19</v>
      </c>
      <c r="L6" s="218">
        <f t="shared" si="3"/>
        <v>5</v>
      </c>
      <c r="M6" s="218">
        <f t="shared" si="3"/>
        <v>8</v>
      </c>
      <c r="N6" s="270">
        <f t="shared" si="3"/>
        <v>19</v>
      </c>
      <c r="O6" s="271">
        <f>SUM(O7,O11,O14:O18,O22:O24)</f>
        <v>18</v>
      </c>
      <c r="P6" s="272">
        <f>SUM(F6:O6)</f>
        <v>147</v>
      </c>
      <c r="Q6" s="273">
        <f>P6/P5*100</f>
        <v>93.630573248407643</v>
      </c>
      <c r="R6" s="274">
        <f>P6/$P$6*100</f>
        <v>100</v>
      </c>
      <c r="S6" s="275">
        <f>SUM(K6:O6)</f>
        <v>69</v>
      </c>
      <c r="T6" s="273">
        <f>S6/S5*100</f>
        <v>88.461538461538453</v>
      </c>
      <c r="U6" s="276">
        <f>S6/S6*100</f>
        <v>100</v>
      </c>
      <c r="V6" s="269"/>
    </row>
    <row r="7" spans="3:28" ht="15.05" customHeight="1" thickTop="1">
      <c r="C7" s="747" t="s">
        <v>79</v>
      </c>
      <c r="D7" s="750" t="s">
        <v>80</v>
      </c>
      <c r="E7" s="763"/>
      <c r="F7" s="277">
        <v>3</v>
      </c>
      <c r="G7" s="277">
        <v>1</v>
      </c>
      <c r="H7" s="277">
        <v>2</v>
      </c>
      <c r="I7" s="277">
        <v>3</v>
      </c>
      <c r="J7" s="277">
        <v>1</v>
      </c>
      <c r="K7" s="277">
        <v>3</v>
      </c>
      <c r="L7" s="277"/>
      <c r="M7" s="278">
        <v>3</v>
      </c>
      <c r="N7" s="278">
        <v>0</v>
      </c>
      <c r="O7" s="279">
        <f>SUM(O8:O10)</f>
        <v>2</v>
      </c>
      <c r="P7" s="280">
        <f>SUM(P8:P10)</f>
        <v>18</v>
      </c>
      <c r="Q7" s="281">
        <f>P7/$P$5*100</f>
        <v>11.464968152866243</v>
      </c>
      <c r="R7" s="282">
        <f>P7/$P$6*100</f>
        <v>12.244897959183673</v>
      </c>
      <c r="S7" s="283">
        <f>SUM(S8:S10)</f>
        <v>8</v>
      </c>
      <c r="T7" s="281">
        <f>S7/$S$5*100</f>
        <v>10.256410256410255</v>
      </c>
      <c r="U7" s="282">
        <f>S7/$S$6*100</f>
        <v>11.594202898550725</v>
      </c>
      <c r="V7" s="269"/>
      <c r="Z7" s="18"/>
    </row>
    <row r="8" spans="3:28" ht="15.05" customHeight="1">
      <c r="C8" s="748"/>
      <c r="D8" s="225"/>
      <c r="E8" s="284" t="s">
        <v>81</v>
      </c>
      <c r="F8" s="87">
        <v>3</v>
      </c>
      <c r="G8" s="87">
        <v>1</v>
      </c>
      <c r="H8" s="87"/>
      <c r="I8" s="87"/>
      <c r="J8" s="87"/>
      <c r="K8" s="87"/>
      <c r="L8" s="87"/>
      <c r="M8" s="285"/>
      <c r="N8" s="285"/>
      <c r="O8" s="286">
        <v>1</v>
      </c>
      <c r="P8" s="287">
        <f>SUM(F8:O8)</f>
        <v>5</v>
      </c>
      <c r="Q8" s="288">
        <f>P8/$P$5*100</f>
        <v>3.1847133757961785</v>
      </c>
      <c r="R8" s="289">
        <f>P8/$P$6*100</f>
        <v>3.4013605442176873</v>
      </c>
      <c r="S8" s="290">
        <f>SUM(K8:O8)</f>
        <v>1</v>
      </c>
      <c r="T8" s="288">
        <f t="shared" ref="T8:T26" si="4">S8/$S$5*100</f>
        <v>1.2820512820512819</v>
      </c>
      <c r="U8" s="289">
        <f t="shared" ref="U8:U25" si="5">S8/$S$6*100</f>
        <v>1.4492753623188406</v>
      </c>
      <c r="V8" s="269"/>
      <c r="Z8" s="18"/>
      <c r="AB8" s="269"/>
    </row>
    <row r="9" spans="3:28" ht="15.05" customHeight="1">
      <c r="C9" s="748"/>
      <c r="D9" s="225"/>
      <c r="E9" s="284" t="s">
        <v>82</v>
      </c>
      <c r="F9" s="87">
        <v>0</v>
      </c>
      <c r="G9" s="87">
        <v>0</v>
      </c>
      <c r="H9" s="87">
        <v>0</v>
      </c>
      <c r="I9" s="87"/>
      <c r="J9" s="87"/>
      <c r="K9" s="87">
        <v>1</v>
      </c>
      <c r="L9" s="87"/>
      <c r="M9" s="285"/>
      <c r="N9" s="285"/>
      <c r="O9" s="286"/>
      <c r="P9" s="287">
        <f>SUM(F9:O9)</f>
        <v>1</v>
      </c>
      <c r="Q9" s="288">
        <f>P9/$P$5*100</f>
        <v>0.63694267515923575</v>
      </c>
      <c r="R9" s="289">
        <f t="shared" ref="R9:R26" si="6">P9/$P$6*100</f>
        <v>0.68027210884353739</v>
      </c>
      <c r="S9" s="290">
        <f>SUM(K9:O9)</f>
        <v>1</v>
      </c>
      <c r="T9" s="288">
        <f t="shared" si="4"/>
        <v>1.2820512820512819</v>
      </c>
      <c r="U9" s="289">
        <f t="shared" si="5"/>
        <v>1.4492753623188406</v>
      </c>
      <c r="V9" s="269"/>
      <c r="Z9" s="18"/>
    </row>
    <row r="10" spans="3:28" ht="15.05" customHeight="1">
      <c r="C10" s="748"/>
      <c r="D10" s="225"/>
      <c r="E10" s="291" t="s">
        <v>83</v>
      </c>
      <c r="F10" s="93">
        <v>0</v>
      </c>
      <c r="G10" s="93">
        <v>0</v>
      </c>
      <c r="H10" s="93">
        <v>2</v>
      </c>
      <c r="I10" s="93">
        <v>3</v>
      </c>
      <c r="J10" s="93">
        <v>1</v>
      </c>
      <c r="K10" s="93">
        <v>2</v>
      </c>
      <c r="L10" s="93"/>
      <c r="M10" s="292">
        <v>3</v>
      </c>
      <c r="N10" s="292"/>
      <c r="O10" s="293">
        <v>1</v>
      </c>
      <c r="P10" s="294">
        <f>SUM(F10:O10)</f>
        <v>12</v>
      </c>
      <c r="Q10" s="295">
        <f t="shared" ref="Q10:Q12" si="7">P10/$P$5*100</f>
        <v>7.6433121019108281</v>
      </c>
      <c r="R10" s="296">
        <f>P10/$P$6*100</f>
        <v>8.1632653061224492</v>
      </c>
      <c r="S10" s="297">
        <f>SUM(K10:O10)</f>
        <v>6</v>
      </c>
      <c r="T10" s="295">
        <f t="shared" si="4"/>
        <v>7.6923076923076925</v>
      </c>
      <c r="U10" s="296">
        <f t="shared" si="5"/>
        <v>8.695652173913043</v>
      </c>
      <c r="V10" s="269"/>
      <c r="X10" s="269"/>
      <c r="Z10" s="18"/>
    </row>
    <row r="11" spans="3:28" ht="15.05" customHeight="1">
      <c r="C11" s="748"/>
      <c r="D11" s="743" t="s">
        <v>84</v>
      </c>
      <c r="E11" s="764"/>
      <c r="F11" s="98">
        <v>0</v>
      </c>
      <c r="G11" s="98">
        <v>0</v>
      </c>
      <c r="H11" s="98">
        <v>0</v>
      </c>
      <c r="I11" s="98"/>
      <c r="J11" s="98"/>
      <c r="K11" s="98"/>
      <c r="L11" s="98"/>
      <c r="M11" s="298"/>
      <c r="N11" s="298">
        <v>0</v>
      </c>
      <c r="O11" s="299">
        <f>SUM(O12:O13)</f>
        <v>0</v>
      </c>
      <c r="P11" s="300">
        <f>SUM(P12:P13)</f>
        <v>0</v>
      </c>
      <c r="Q11" s="301">
        <f t="shared" si="7"/>
        <v>0</v>
      </c>
      <c r="R11" s="302">
        <f t="shared" si="6"/>
        <v>0</v>
      </c>
      <c r="S11" s="16">
        <f>SUM(S12:S13)</f>
        <v>0</v>
      </c>
      <c r="T11" s="303">
        <f t="shared" si="4"/>
        <v>0</v>
      </c>
      <c r="U11" s="302">
        <f t="shared" si="5"/>
        <v>0</v>
      </c>
      <c r="V11" s="269"/>
      <c r="Z11" s="18"/>
    </row>
    <row r="12" spans="3:28" ht="15.05" customHeight="1">
      <c r="C12" s="748"/>
      <c r="D12" s="225"/>
      <c r="E12" s="284" t="s">
        <v>85</v>
      </c>
      <c r="F12" s="87">
        <v>0</v>
      </c>
      <c r="G12" s="87">
        <v>0</v>
      </c>
      <c r="H12" s="87">
        <v>0</v>
      </c>
      <c r="I12" s="87"/>
      <c r="J12" s="87"/>
      <c r="K12" s="87"/>
      <c r="L12" s="87"/>
      <c r="M12" s="285"/>
      <c r="N12" s="285"/>
      <c r="O12" s="286"/>
      <c r="P12" s="287">
        <f>SUM(F12:O12)</f>
        <v>0</v>
      </c>
      <c r="Q12" s="304">
        <f t="shared" si="7"/>
        <v>0</v>
      </c>
      <c r="R12" s="289">
        <f t="shared" si="6"/>
        <v>0</v>
      </c>
      <c r="S12" s="290">
        <f>SUM(K12:O12)</f>
        <v>0</v>
      </c>
      <c r="T12" s="288">
        <f t="shared" si="4"/>
        <v>0</v>
      </c>
      <c r="U12" s="289">
        <f t="shared" si="5"/>
        <v>0</v>
      </c>
      <c r="V12" s="269"/>
      <c r="Z12" s="18"/>
    </row>
    <row r="13" spans="3:28" ht="15.05" customHeight="1">
      <c r="C13" s="748"/>
      <c r="D13" s="241"/>
      <c r="E13" s="291" t="s">
        <v>106</v>
      </c>
      <c r="F13" s="93">
        <v>0</v>
      </c>
      <c r="G13" s="93">
        <v>0</v>
      </c>
      <c r="H13" s="93">
        <v>0</v>
      </c>
      <c r="I13" s="305"/>
      <c r="J13" s="305"/>
      <c r="K13" s="305"/>
      <c r="L13" s="305"/>
      <c r="M13" s="306"/>
      <c r="N13" s="306"/>
      <c r="O13" s="307"/>
      <c r="P13" s="294">
        <f>SUM(F13:O13)</f>
        <v>0</v>
      </c>
      <c r="Q13" s="308">
        <f>(P13)/$P$5*100</f>
        <v>0</v>
      </c>
      <c r="R13" s="296">
        <f t="shared" si="6"/>
        <v>0</v>
      </c>
      <c r="S13" s="309">
        <f t="shared" ref="S13:S17" si="8">SUM(K13:O13)</f>
        <v>0</v>
      </c>
      <c r="T13" s="295">
        <f t="shared" si="4"/>
        <v>0</v>
      </c>
      <c r="U13" s="296">
        <f t="shared" si="5"/>
        <v>0</v>
      </c>
      <c r="V13" s="269"/>
      <c r="Z13" s="18"/>
    </row>
    <row r="14" spans="3:28" ht="15.05" customHeight="1">
      <c r="C14" s="748"/>
      <c r="D14" s="753" t="s">
        <v>86</v>
      </c>
      <c r="E14" s="753"/>
      <c r="F14" s="109">
        <v>2</v>
      </c>
      <c r="G14" s="109"/>
      <c r="H14" s="109">
        <v>1</v>
      </c>
      <c r="I14" s="109"/>
      <c r="J14" s="109"/>
      <c r="K14" s="109"/>
      <c r="L14" s="109">
        <v>1</v>
      </c>
      <c r="M14" s="310"/>
      <c r="N14" s="310">
        <v>1</v>
      </c>
      <c r="O14" s="311"/>
      <c r="P14" s="312">
        <f t="shared" ref="P14:P17" si="9">SUM(F14:O14)</f>
        <v>5</v>
      </c>
      <c r="Q14" s="264">
        <f t="shared" ref="Q14:Q27" si="10">P14/$P$5*100</f>
        <v>3.1847133757961785</v>
      </c>
      <c r="R14" s="313">
        <f t="shared" si="6"/>
        <v>3.4013605442176873</v>
      </c>
      <c r="S14" s="314">
        <f t="shared" si="8"/>
        <v>2</v>
      </c>
      <c r="T14" s="264">
        <f t="shared" si="4"/>
        <v>2.5641025641025639</v>
      </c>
      <c r="U14" s="313">
        <f t="shared" si="5"/>
        <v>2.8985507246376812</v>
      </c>
      <c r="V14" s="269"/>
      <c r="Z14" s="18"/>
    </row>
    <row r="15" spans="3:28" ht="15.05" customHeight="1">
      <c r="C15" s="748"/>
      <c r="D15" s="753" t="s">
        <v>87</v>
      </c>
      <c r="E15" s="753"/>
      <c r="F15" s="109">
        <v>0</v>
      </c>
      <c r="G15" s="109"/>
      <c r="H15" s="109"/>
      <c r="I15" s="109"/>
      <c r="J15" s="109"/>
      <c r="K15" s="109"/>
      <c r="L15" s="109"/>
      <c r="M15" s="310"/>
      <c r="N15" s="310"/>
      <c r="O15" s="311"/>
      <c r="P15" s="315">
        <f t="shared" si="9"/>
        <v>0</v>
      </c>
      <c r="Q15" s="264">
        <f t="shared" si="10"/>
        <v>0</v>
      </c>
      <c r="R15" s="313">
        <f t="shared" si="6"/>
        <v>0</v>
      </c>
      <c r="S15" s="314">
        <f t="shared" si="8"/>
        <v>0</v>
      </c>
      <c r="T15" s="264">
        <f t="shared" si="4"/>
        <v>0</v>
      </c>
      <c r="U15" s="313">
        <f t="shared" si="5"/>
        <v>0</v>
      </c>
      <c r="V15" s="269"/>
      <c r="Z15" s="18"/>
    </row>
    <row r="16" spans="3:28" ht="15.05" customHeight="1">
      <c r="C16" s="748"/>
      <c r="D16" s="753" t="s">
        <v>88</v>
      </c>
      <c r="E16" s="753"/>
      <c r="F16" s="109">
        <v>0</v>
      </c>
      <c r="G16" s="109">
        <v>0</v>
      </c>
      <c r="H16" s="109">
        <v>0</v>
      </c>
      <c r="I16" s="109"/>
      <c r="J16" s="109"/>
      <c r="K16" s="109"/>
      <c r="L16" s="109"/>
      <c r="M16" s="310"/>
      <c r="N16" s="310"/>
      <c r="O16" s="311"/>
      <c r="P16" s="315">
        <f t="shared" si="9"/>
        <v>0</v>
      </c>
      <c r="Q16" s="264">
        <f t="shared" si="10"/>
        <v>0</v>
      </c>
      <c r="R16" s="313">
        <f t="shared" si="6"/>
        <v>0</v>
      </c>
      <c r="S16" s="314">
        <f t="shared" si="8"/>
        <v>0</v>
      </c>
      <c r="T16" s="264">
        <f t="shared" si="4"/>
        <v>0</v>
      </c>
      <c r="U16" s="313">
        <f t="shared" si="5"/>
        <v>0</v>
      </c>
      <c r="V16" s="269"/>
      <c r="Z16" s="18"/>
    </row>
    <row r="17" spans="3:26" ht="15.05" customHeight="1">
      <c r="C17" s="748"/>
      <c r="D17" s="753" t="s">
        <v>89</v>
      </c>
      <c r="E17" s="753"/>
      <c r="F17" s="109">
        <v>1</v>
      </c>
      <c r="G17" s="109"/>
      <c r="H17" s="109"/>
      <c r="I17" s="109"/>
      <c r="J17" s="109"/>
      <c r="K17" s="109"/>
      <c r="L17" s="109"/>
      <c r="M17" s="310"/>
      <c r="N17" s="310"/>
      <c r="O17" s="311"/>
      <c r="P17" s="315">
        <f t="shared" si="9"/>
        <v>1</v>
      </c>
      <c r="Q17" s="316">
        <f t="shared" si="10"/>
        <v>0.63694267515923575</v>
      </c>
      <c r="R17" s="317">
        <f t="shared" si="6"/>
        <v>0.68027210884353739</v>
      </c>
      <c r="S17" s="314">
        <f t="shared" si="8"/>
        <v>0</v>
      </c>
      <c r="T17" s="316">
        <f t="shared" si="4"/>
        <v>0</v>
      </c>
      <c r="U17" s="317">
        <f t="shared" si="5"/>
        <v>0</v>
      </c>
      <c r="V17" s="269"/>
      <c r="Z17" s="18"/>
    </row>
    <row r="18" spans="3:26" ht="15.05" customHeight="1">
      <c r="C18" s="748"/>
      <c r="D18" s="743" t="s">
        <v>90</v>
      </c>
      <c r="E18" s="764"/>
      <c r="F18" s="98">
        <v>1</v>
      </c>
      <c r="G18" s="98">
        <v>2</v>
      </c>
      <c r="H18" s="98">
        <v>1</v>
      </c>
      <c r="I18" s="98"/>
      <c r="J18" s="98"/>
      <c r="K18" s="98">
        <v>5</v>
      </c>
      <c r="L18" s="98"/>
      <c r="M18" s="298"/>
      <c r="N18" s="298">
        <v>1</v>
      </c>
      <c r="O18" s="299">
        <f>SUM(O19:O21)</f>
        <v>0</v>
      </c>
      <c r="P18" s="300">
        <f>SUM(P19:P21)</f>
        <v>10</v>
      </c>
      <c r="Q18" s="303">
        <f t="shared" si="10"/>
        <v>6.369426751592357</v>
      </c>
      <c r="R18" s="302">
        <f t="shared" si="6"/>
        <v>6.8027210884353746</v>
      </c>
      <c r="S18" s="318">
        <f>SUM(S19:S21)</f>
        <v>6</v>
      </c>
      <c r="T18" s="303">
        <f t="shared" si="4"/>
        <v>7.6923076923076925</v>
      </c>
      <c r="U18" s="302">
        <f t="shared" si="5"/>
        <v>8.695652173913043</v>
      </c>
      <c r="V18" s="269"/>
      <c r="Z18" s="18"/>
    </row>
    <row r="19" spans="3:26" ht="15.05" customHeight="1">
      <c r="C19" s="748"/>
      <c r="D19" s="225"/>
      <c r="E19" s="284" t="s">
        <v>91</v>
      </c>
      <c r="F19" s="87">
        <v>0</v>
      </c>
      <c r="G19" s="87">
        <v>0</v>
      </c>
      <c r="H19" s="87">
        <v>0</v>
      </c>
      <c r="I19" s="87"/>
      <c r="J19" s="87"/>
      <c r="K19" s="87"/>
      <c r="L19" s="87"/>
      <c r="M19" s="285"/>
      <c r="N19" s="285"/>
      <c r="O19" s="286"/>
      <c r="P19" s="287">
        <f>SUM(F19:O19)</f>
        <v>0</v>
      </c>
      <c r="Q19" s="288">
        <f t="shared" si="10"/>
        <v>0</v>
      </c>
      <c r="R19" s="289">
        <f t="shared" si="6"/>
        <v>0</v>
      </c>
      <c r="S19" s="290">
        <f>SUM(K19:O19)</f>
        <v>0</v>
      </c>
      <c r="T19" s="288">
        <f t="shared" si="4"/>
        <v>0</v>
      </c>
      <c r="U19" s="289">
        <f t="shared" si="5"/>
        <v>0</v>
      </c>
      <c r="V19" s="269"/>
      <c r="Z19" s="18"/>
    </row>
    <row r="20" spans="3:26" ht="15.05" customHeight="1">
      <c r="C20" s="748"/>
      <c r="D20" s="225"/>
      <c r="E20" s="284" t="s">
        <v>92</v>
      </c>
      <c r="F20" s="87">
        <v>1</v>
      </c>
      <c r="G20" s="87"/>
      <c r="H20" s="87"/>
      <c r="I20" s="87"/>
      <c r="J20" s="87"/>
      <c r="K20" s="87">
        <v>3</v>
      </c>
      <c r="L20" s="87"/>
      <c r="M20" s="285"/>
      <c r="N20" s="285">
        <v>1</v>
      </c>
      <c r="O20" s="286"/>
      <c r="P20" s="287">
        <f>SUM(F20:O20)</f>
        <v>5</v>
      </c>
      <c r="Q20" s="288">
        <f t="shared" si="10"/>
        <v>3.1847133757961785</v>
      </c>
      <c r="R20" s="289">
        <f t="shared" si="6"/>
        <v>3.4013605442176873</v>
      </c>
      <c r="S20" s="290">
        <f>SUM(K20:O20)</f>
        <v>4</v>
      </c>
      <c r="T20" s="288">
        <f t="shared" si="4"/>
        <v>5.1282051282051277</v>
      </c>
      <c r="U20" s="289">
        <f t="shared" si="5"/>
        <v>5.7971014492753623</v>
      </c>
      <c r="V20" s="269"/>
      <c r="Z20" s="18"/>
    </row>
    <row r="21" spans="3:26" ht="15.05" customHeight="1">
      <c r="C21" s="748"/>
      <c r="D21" s="241"/>
      <c r="E21" s="291" t="s">
        <v>83</v>
      </c>
      <c r="F21" s="93">
        <v>0</v>
      </c>
      <c r="G21" s="93">
        <v>2</v>
      </c>
      <c r="H21" s="93">
        <v>1</v>
      </c>
      <c r="I21" s="93"/>
      <c r="J21" s="93"/>
      <c r="K21" s="93">
        <v>2</v>
      </c>
      <c r="L21" s="93"/>
      <c r="M21" s="292"/>
      <c r="N21" s="292"/>
      <c r="O21" s="293"/>
      <c r="P21" s="294">
        <f>SUM(F21:O21)</f>
        <v>5</v>
      </c>
      <c r="Q21" s="295">
        <f t="shared" si="10"/>
        <v>3.1847133757961785</v>
      </c>
      <c r="R21" s="296">
        <f t="shared" si="6"/>
        <v>3.4013605442176873</v>
      </c>
      <c r="S21" s="309">
        <f>SUM(K21:O21)</f>
        <v>2</v>
      </c>
      <c r="T21" s="295">
        <f t="shared" si="4"/>
        <v>2.5641025641025639</v>
      </c>
      <c r="U21" s="296">
        <f t="shared" si="5"/>
        <v>2.8985507246376812</v>
      </c>
      <c r="V21" s="269"/>
      <c r="Z21" s="18"/>
    </row>
    <row r="22" spans="3:26" ht="15.05" customHeight="1">
      <c r="C22" s="748"/>
      <c r="D22" s="753" t="s">
        <v>93</v>
      </c>
      <c r="E22" s="753"/>
      <c r="F22" s="109">
        <v>0</v>
      </c>
      <c r="G22" s="109">
        <v>0</v>
      </c>
      <c r="H22" s="109">
        <v>0</v>
      </c>
      <c r="I22" s="109"/>
      <c r="J22" s="109"/>
      <c r="K22" s="109"/>
      <c r="L22" s="109"/>
      <c r="M22" s="310"/>
      <c r="N22" s="310">
        <v>2</v>
      </c>
      <c r="O22" s="311"/>
      <c r="P22" s="319">
        <f>SUM(F22:O22)</f>
        <v>2</v>
      </c>
      <c r="Q22" s="264">
        <f t="shared" si="10"/>
        <v>1.2738853503184715</v>
      </c>
      <c r="R22" s="313">
        <f t="shared" si="6"/>
        <v>1.3605442176870748</v>
      </c>
      <c r="S22" s="314">
        <f>SUM(K22:O22)</f>
        <v>2</v>
      </c>
      <c r="T22" s="264">
        <f t="shared" si="4"/>
        <v>2.5641025641025639</v>
      </c>
      <c r="U22" s="313">
        <f t="shared" si="5"/>
        <v>2.8985507246376812</v>
      </c>
      <c r="V22" s="269"/>
      <c r="Z22" s="18"/>
    </row>
    <row r="23" spans="3:26" ht="15.05" customHeight="1">
      <c r="C23" s="762"/>
      <c r="D23" s="753" t="s">
        <v>94</v>
      </c>
      <c r="E23" s="753"/>
      <c r="F23" s="109">
        <v>2</v>
      </c>
      <c r="G23" s="109"/>
      <c r="H23" s="109"/>
      <c r="I23" s="109"/>
      <c r="J23" s="109">
        <v>1</v>
      </c>
      <c r="K23" s="109">
        <v>1</v>
      </c>
      <c r="L23" s="109"/>
      <c r="M23" s="310"/>
      <c r="N23" s="310"/>
      <c r="O23" s="311"/>
      <c r="P23" s="320">
        <f>SUM(F23:O23)</f>
        <v>4</v>
      </c>
      <c r="Q23" s="264">
        <f t="shared" si="10"/>
        <v>2.547770700636943</v>
      </c>
      <c r="R23" s="313">
        <f t="shared" si="6"/>
        <v>2.7210884353741496</v>
      </c>
      <c r="S23" s="314">
        <f>SUM(K23:O23)</f>
        <v>1</v>
      </c>
      <c r="T23" s="264">
        <f t="shared" si="4"/>
        <v>1.2820512820512819</v>
      </c>
      <c r="U23" s="313">
        <f t="shared" si="5"/>
        <v>1.4492753623188406</v>
      </c>
      <c r="V23" s="269"/>
      <c r="Z23" s="18"/>
    </row>
    <row r="24" spans="3:26" ht="15.05" customHeight="1">
      <c r="C24" s="748"/>
      <c r="D24" s="743" t="s">
        <v>95</v>
      </c>
      <c r="E24" s="764"/>
      <c r="F24" s="98">
        <v>16</v>
      </c>
      <c r="G24" s="98">
        <v>21</v>
      </c>
      <c r="H24" s="98">
        <v>10</v>
      </c>
      <c r="I24" s="98">
        <v>7</v>
      </c>
      <c r="J24" s="98">
        <v>3</v>
      </c>
      <c r="K24" s="98">
        <v>10</v>
      </c>
      <c r="L24" s="98">
        <v>4</v>
      </c>
      <c r="M24" s="298">
        <v>5</v>
      </c>
      <c r="N24" s="298">
        <v>15</v>
      </c>
      <c r="O24" s="299">
        <f>SUM(O25:O26)</f>
        <v>16</v>
      </c>
      <c r="P24" s="300">
        <f>SUM(P25:P26)</f>
        <v>107</v>
      </c>
      <c r="Q24" s="303">
        <f t="shared" si="10"/>
        <v>68.152866242038215</v>
      </c>
      <c r="R24" s="302">
        <f>P24/$P$6*100</f>
        <v>72.789115646258509</v>
      </c>
      <c r="S24" s="16">
        <f>SUM(S25:S26)</f>
        <v>50</v>
      </c>
      <c r="T24" s="303">
        <f t="shared" si="4"/>
        <v>64.102564102564102</v>
      </c>
      <c r="U24" s="302">
        <f t="shared" si="5"/>
        <v>72.463768115942031</v>
      </c>
      <c r="V24" s="269"/>
      <c r="Z24" s="18"/>
    </row>
    <row r="25" spans="3:26" ht="15.05" customHeight="1">
      <c r="C25" s="748"/>
      <c r="D25" s="225"/>
      <c r="E25" s="284" t="s">
        <v>96</v>
      </c>
      <c r="F25" s="87">
        <v>0</v>
      </c>
      <c r="G25" s="87">
        <v>0</v>
      </c>
      <c r="H25" s="87">
        <v>0</v>
      </c>
      <c r="I25" s="87"/>
      <c r="J25" s="87"/>
      <c r="K25" s="87"/>
      <c r="L25" s="87"/>
      <c r="M25" s="285"/>
      <c r="N25" s="285"/>
      <c r="O25" s="286">
        <v>1</v>
      </c>
      <c r="P25" s="287">
        <f>SUM(F25:O25)</f>
        <v>1</v>
      </c>
      <c r="Q25" s="288">
        <f t="shared" si="10"/>
        <v>0.63694267515923575</v>
      </c>
      <c r="R25" s="289">
        <f t="shared" si="6"/>
        <v>0.68027210884353739</v>
      </c>
      <c r="S25" s="290">
        <f>SUM(K25:O25)</f>
        <v>1</v>
      </c>
      <c r="T25" s="288">
        <f t="shared" si="4"/>
        <v>1.2820512820512819</v>
      </c>
      <c r="U25" s="289">
        <f t="shared" si="5"/>
        <v>1.4492753623188406</v>
      </c>
      <c r="V25" s="269"/>
      <c r="Z25" s="18"/>
    </row>
    <row r="26" spans="3:26" ht="15.05" customHeight="1">
      <c r="C26" s="748"/>
      <c r="D26" s="241"/>
      <c r="E26" s="291" t="s">
        <v>97</v>
      </c>
      <c r="F26" s="93">
        <v>16</v>
      </c>
      <c r="G26" s="93">
        <v>21</v>
      </c>
      <c r="H26" s="93">
        <v>10</v>
      </c>
      <c r="I26" s="93">
        <v>7</v>
      </c>
      <c r="J26" s="93">
        <v>3</v>
      </c>
      <c r="K26" s="93">
        <v>10</v>
      </c>
      <c r="L26" s="93">
        <v>4</v>
      </c>
      <c r="M26" s="292">
        <v>5</v>
      </c>
      <c r="N26" s="292">
        <v>15</v>
      </c>
      <c r="O26" s="293">
        <v>15</v>
      </c>
      <c r="P26" s="294">
        <f>SUM(F26:O26)</f>
        <v>106</v>
      </c>
      <c r="Q26" s="295">
        <f t="shared" si="10"/>
        <v>67.515923566878982</v>
      </c>
      <c r="R26" s="296">
        <f t="shared" si="6"/>
        <v>72.10884353741497</v>
      </c>
      <c r="S26" s="309">
        <f>SUM(K26:O26)</f>
        <v>49</v>
      </c>
      <c r="T26" s="295">
        <f t="shared" si="4"/>
        <v>62.820512820512818</v>
      </c>
      <c r="U26" s="296">
        <f>S26/$S$6*100</f>
        <v>71.014492753623188</v>
      </c>
      <c r="V26" s="269"/>
      <c r="Z26" s="18"/>
    </row>
    <row r="27" spans="3:26" ht="15.05" customHeight="1" thickBot="1">
      <c r="C27" s="749"/>
      <c r="D27" s="771" t="s">
        <v>98</v>
      </c>
      <c r="E27" s="772"/>
      <c r="F27" s="321">
        <v>0</v>
      </c>
      <c r="G27" s="321">
        <v>0</v>
      </c>
      <c r="H27" s="321">
        <v>1</v>
      </c>
      <c r="I27" s="321"/>
      <c r="J27" s="321"/>
      <c r="K27" s="321"/>
      <c r="L27" s="321">
        <v>2</v>
      </c>
      <c r="M27" s="322">
        <v>3</v>
      </c>
      <c r="N27" s="322">
        <v>2</v>
      </c>
      <c r="O27" s="323">
        <v>2</v>
      </c>
      <c r="P27" s="320">
        <f>SUM(F27:O27)</f>
        <v>10</v>
      </c>
      <c r="Q27" s="324">
        <f t="shared" si="10"/>
        <v>6.369426751592357</v>
      </c>
      <c r="R27" s="325" t="s">
        <v>77</v>
      </c>
      <c r="S27" s="326">
        <f>SUM(K27:O27)</f>
        <v>9</v>
      </c>
      <c r="T27" s="324">
        <f>S27/$S$5*100</f>
        <v>11.538461538461538</v>
      </c>
      <c r="U27" s="327" t="s">
        <v>77</v>
      </c>
      <c r="V27" s="269"/>
      <c r="Z27" s="18"/>
    </row>
    <row r="28" spans="3:26" ht="15.05" customHeight="1">
      <c r="P28" s="328"/>
    </row>
  </sheetData>
  <mergeCells count="27">
    <mergeCell ref="D18:E18"/>
    <mergeCell ref="D22:E22"/>
    <mergeCell ref="D23:E23"/>
    <mergeCell ref="D24:E24"/>
    <mergeCell ref="D27:E27"/>
    <mergeCell ref="S3:U3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K3:K4"/>
    <mergeCell ref="L3:L4"/>
    <mergeCell ref="M3:M4"/>
    <mergeCell ref="N3:N4"/>
    <mergeCell ref="O3:O4"/>
    <mergeCell ref="P3:R3"/>
    <mergeCell ref="J3:J4"/>
    <mergeCell ref="C3:E4"/>
    <mergeCell ref="F3:F4"/>
    <mergeCell ref="G3:G4"/>
    <mergeCell ref="H3:H4"/>
    <mergeCell ref="I3:I4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DC65-0B49-4253-A899-190914A2F879}">
  <sheetPr>
    <pageSetUpPr fitToPage="1"/>
  </sheetPr>
  <dimension ref="B2:AG28"/>
  <sheetViews>
    <sheetView showZeros="0" view="pageBreakPreview" zoomScaleNormal="100" workbookViewId="0">
      <pane xSplit="5" ySplit="4" topLeftCell="F13" activePane="bottomRight" state="frozen"/>
      <selection activeCell="A8" sqref="A8:A11"/>
      <selection pane="topRight" activeCell="A8" sqref="A8:A11"/>
      <selection pane="bottomLeft" activeCell="A8" sqref="A8:A11"/>
      <selection pane="bottomRight" activeCell="A8" sqref="A8:A11"/>
    </sheetView>
  </sheetViews>
  <sheetFormatPr defaultColWidth="8.69921875" defaultRowHeight="10.65"/>
  <cols>
    <col min="1" max="1" width="1.8984375" style="16" customWidth="1"/>
    <col min="2" max="2" width="1.19921875" style="16" customWidth="1"/>
    <col min="3" max="3" width="2.69921875" style="16" bestFit="1" customWidth="1"/>
    <col min="4" max="4" width="8.69921875" style="16"/>
    <col min="5" max="5" width="11.09765625" style="16" customWidth="1"/>
    <col min="6" max="21" width="3.09765625" style="16" customWidth="1"/>
    <col min="22" max="32" width="3.19921875" style="16" customWidth="1"/>
    <col min="33" max="33" width="3.59765625" style="16" customWidth="1"/>
    <col min="34" max="34" width="0.69921875" style="16" customWidth="1"/>
    <col min="35" max="16384" width="8.69921875" style="16"/>
  </cols>
  <sheetData>
    <row r="2" spans="2:33" ht="15.05" customHeight="1" thickBot="1">
      <c r="D2" s="16" t="s">
        <v>210</v>
      </c>
    </row>
    <row r="3" spans="2:33" ht="15.85" customHeight="1">
      <c r="B3" s="403"/>
      <c r="C3" s="775" t="s">
        <v>166</v>
      </c>
      <c r="D3" s="776"/>
      <c r="E3" s="777"/>
      <c r="F3" s="781" t="s">
        <v>143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39"/>
      <c r="S3" s="739"/>
      <c r="T3" s="739"/>
      <c r="U3" s="696"/>
      <c r="V3" s="782" t="s">
        <v>108</v>
      </c>
      <c r="W3" s="696"/>
      <c r="X3" s="404"/>
      <c r="Y3" s="782" t="s">
        <v>109</v>
      </c>
      <c r="Z3" s="739"/>
      <c r="AA3" s="739"/>
      <c r="AB3" s="739"/>
      <c r="AC3" s="782" t="s">
        <v>110</v>
      </c>
      <c r="AD3" s="741"/>
      <c r="AE3" s="405"/>
      <c r="AF3" s="406"/>
      <c r="AG3" s="773" t="s">
        <v>60</v>
      </c>
    </row>
    <row r="4" spans="2:33" ht="163.6" customHeight="1" thickBot="1">
      <c r="B4" s="403"/>
      <c r="C4" s="778"/>
      <c r="D4" s="779"/>
      <c r="E4" s="780"/>
      <c r="F4" s="407" t="s">
        <v>111</v>
      </c>
      <c r="G4" s="408" t="s">
        <v>112</v>
      </c>
      <c r="H4" s="409" t="s">
        <v>113</v>
      </c>
      <c r="I4" s="409" t="s">
        <v>114</v>
      </c>
      <c r="J4" s="409" t="s">
        <v>115</v>
      </c>
      <c r="K4" s="409" t="s">
        <v>167</v>
      </c>
      <c r="L4" s="409" t="s">
        <v>117</v>
      </c>
      <c r="M4" s="409" t="s">
        <v>118</v>
      </c>
      <c r="N4" s="409" t="s">
        <v>119</v>
      </c>
      <c r="O4" s="410" t="s">
        <v>168</v>
      </c>
      <c r="P4" s="409" t="s">
        <v>121</v>
      </c>
      <c r="Q4" s="409" t="s">
        <v>122</v>
      </c>
      <c r="R4" s="409" t="s">
        <v>123</v>
      </c>
      <c r="S4" s="409" t="s">
        <v>124</v>
      </c>
      <c r="T4" s="409" t="s">
        <v>125</v>
      </c>
      <c r="U4" s="409" t="s">
        <v>126</v>
      </c>
      <c r="V4" s="409" t="s">
        <v>127</v>
      </c>
      <c r="W4" s="409" t="s">
        <v>128</v>
      </c>
      <c r="X4" s="411" t="s">
        <v>133</v>
      </c>
      <c r="Y4" s="409" t="s">
        <v>129</v>
      </c>
      <c r="Z4" s="412" t="s">
        <v>130</v>
      </c>
      <c r="AA4" s="412" t="s">
        <v>160</v>
      </c>
      <c r="AB4" s="412" t="s">
        <v>132</v>
      </c>
      <c r="AC4" s="409" t="s">
        <v>134</v>
      </c>
      <c r="AD4" s="413" t="s">
        <v>135</v>
      </c>
      <c r="AE4" s="414" t="s">
        <v>136</v>
      </c>
      <c r="AF4" s="415" t="s">
        <v>137</v>
      </c>
      <c r="AG4" s="774"/>
    </row>
    <row r="5" spans="2:33" ht="15.05" customHeight="1">
      <c r="B5" s="403"/>
      <c r="C5" s="788" t="s">
        <v>138</v>
      </c>
      <c r="D5" s="789"/>
      <c r="E5" s="790"/>
      <c r="F5" s="416">
        <f>SUM(F6,F27)</f>
        <v>0</v>
      </c>
      <c r="G5" s="212">
        <f t="shared" ref="G5:AC5" si="0">SUM(G6,G27)</f>
        <v>1</v>
      </c>
      <c r="H5" s="212">
        <f t="shared" si="0"/>
        <v>0</v>
      </c>
      <c r="I5" s="212">
        <f t="shared" si="0"/>
        <v>1</v>
      </c>
      <c r="J5" s="212">
        <f t="shared" si="0"/>
        <v>0</v>
      </c>
      <c r="K5" s="212">
        <f t="shared" si="0"/>
        <v>0</v>
      </c>
      <c r="L5" s="212">
        <f t="shared" si="0"/>
        <v>0</v>
      </c>
      <c r="M5" s="212">
        <f t="shared" si="0"/>
        <v>0</v>
      </c>
      <c r="N5" s="212">
        <f t="shared" si="0"/>
        <v>0</v>
      </c>
      <c r="O5" s="212">
        <f t="shared" si="0"/>
        <v>4</v>
      </c>
      <c r="P5" s="212">
        <f t="shared" si="0"/>
        <v>0</v>
      </c>
      <c r="Q5" s="212">
        <f t="shared" si="0"/>
        <v>0</v>
      </c>
      <c r="R5" s="212">
        <f t="shared" si="0"/>
        <v>0</v>
      </c>
      <c r="S5" s="212">
        <f t="shared" si="0"/>
        <v>0</v>
      </c>
      <c r="T5" s="212">
        <f t="shared" si="0"/>
        <v>0</v>
      </c>
      <c r="U5" s="212">
        <f t="shared" si="0"/>
        <v>0</v>
      </c>
      <c r="V5" s="212">
        <f>SUM(V6,V27)</f>
        <v>10</v>
      </c>
      <c r="W5" s="212">
        <f t="shared" ref="W5:AB5" si="1">SUM(W6,W27)</f>
        <v>0</v>
      </c>
      <c r="X5" s="212">
        <f t="shared" si="1"/>
        <v>0</v>
      </c>
      <c r="Y5" s="212">
        <f t="shared" si="1"/>
        <v>0</v>
      </c>
      <c r="Z5" s="212">
        <f t="shared" si="1"/>
        <v>0</v>
      </c>
      <c r="AA5" s="212">
        <f t="shared" si="1"/>
        <v>3</v>
      </c>
      <c r="AB5" s="212">
        <f t="shared" si="1"/>
        <v>0</v>
      </c>
      <c r="AC5" s="212">
        <f t="shared" si="0"/>
        <v>1</v>
      </c>
      <c r="AD5" s="262">
        <f>SUM(AD6,AD27)</f>
        <v>0</v>
      </c>
      <c r="AE5" s="341">
        <f t="shared" ref="AE5:AE26" si="2">SUM(F5:AD5)</f>
        <v>20</v>
      </c>
      <c r="AF5" s="262"/>
      <c r="AG5" s="417">
        <f>SUM(AE5:AF5)</f>
        <v>20</v>
      </c>
    </row>
    <row r="6" spans="2:33" ht="15.05" customHeight="1" thickBot="1">
      <c r="B6" s="403"/>
      <c r="C6" s="791" t="s">
        <v>169</v>
      </c>
      <c r="D6" s="792"/>
      <c r="E6" s="793"/>
      <c r="F6" s="343">
        <f t="shared" ref="F6:AD6" si="3">SUM(F7,F11,F14:F18,F22:F24)</f>
        <v>0</v>
      </c>
      <c r="G6" s="218">
        <f>SUM(G7,G11,G14:G18,G22:G24)</f>
        <v>1</v>
      </c>
      <c r="H6" s="218">
        <f t="shared" si="3"/>
        <v>0</v>
      </c>
      <c r="I6" s="218">
        <f t="shared" si="3"/>
        <v>0</v>
      </c>
      <c r="J6" s="218">
        <f t="shared" si="3"/>
        <v>0</v>
      </c>
      <c r="K6" s="218">
        <f t="shared" si="3"/>
        <v>0</v>
      </c>
      <c r="L6" s="218">
        <f t="shared" si="3"/>
        <v>0</v>
      </c>
      <c r="M6" s="218">
        <f t="shared" si="3"/>
        <v>0</v>
      </c>
      <c r="N6" s="218">
        <f t="shared" si="3"/>
        <v>0</v>
      </c>
      <c r="O6" s="218">
        <f t="shared" si="3"/>
        <v>4</v>
      </c>
      <c r="P6" s="218">
        <f t="shared" si="3"/>
        <v>0</v>
      </c>
      <c r="Q6" s="218">
        <f t="shared" si="3"/>
        <v>0</v>
      </c>
      <c r="R6" s="218">
        <f t="shared" si="3"/>
        <v>0</v>
      </c>
      <c r="S6" s="218">
        <f t="shared" si="3"/>
        <v>0</v>
      </c>
      <c r="T6" s="218">
        <f t="shared" si="3"/>
        <v>0</v>
      </c>
      <c r="U6" s="218">
        <f t="shared" si="3"/>
        <v>0</v>
      </c>
      <c r="V6" s="218">
        <f t="shared" si="3"/>
        <v>10</v>
      </c>
      <c r="W6" s="218">
        <f t="shared" si="3"/>
        <v>0</v>
      </c>
      <c r="X6" s="218">
        <f t="shared" si="3"/>
        <v>0</v>
      </c>
      <c r="Y6" s="218">
        <f t="shared" si="3"/>
        <v>0</v>
      </c>
      <c r="Z6" s="218">
        <f t="shared" si="3"/>
        <v>0</v>
      </c>
      <c r="AA6" s="218">
        <f>SUM(AA7,AA11,AA14:AA18,AA22:AA24)</f>
        <v>2</v>
      </c>
      <c r="AB6" s="218">
        <f>SUM(AB7,AB11,AB14:AB18,AB22:AB24)</f>
        <v>0</v>
      </c>
      <c r="AC6" s="218">
        <f t="shared" si="3"/>
        <v>1</v>
      </c>
      <c r="AD6" s="271">
        <f t="shared" si="3"/>
        <v>0</v>
      </c>
      <c r="AE6" s="343">
        <f t="shared" si="2"/>
        <v>18</v>
      </c>
      <c r="AF6" s="271"/>
      <c r="AG6" s="418">
        <f>SUM(AE6:AF6)</f>
        <v>18</v>
      </c>
    </row>
    <row r="7" spans="2:33" ht="15.05" customHeight="1" thickTop="1">
      <c r="B7" s="403"/>
      <c r="C7" s="794" t="s">
        <v>79</v>
      </c>
      <c r="D7" s="798" t="s">
        <v>80</v>
      </c>
      <c r="E7" s="798"/>
      <c r="F7" s="361">
        <f t="shared" ref="F7:AF7" si="4">SUM(F8:F10)</f>
        <v>0</v>
      </c>
      <c r="G7" s="104">
        <f t="shared" si="4"/>
        <v>0</v>
      </c>
      <c r="H7" s="104">
        <f t="shared" si="4"/>
        <v>0</v>
      </c>
      <c r="I7" s="104">
        <f t="shared" si="4"/>
        <v>0</v>
      </c>
      <c r="J7" s="104">
        <f t="shared" si="4"/>
        <v>0</v>
      </c>
      <c r="K7" s="104">
        <f t="shared" si="4"/>
        <v>0</v>
      </c>
      <c r="L7" s="104">
        <f t="shared" si="4"/>
        <v>0</v>
      </c>
      <c r="M7" s="104">
        <f t="shared" si="4"/>
        <v>0</v>
      </c>
      <c r="N7" s="104">
        <f t="shared" si="4"/>
        <v>0</v>
      </c>
      <c r="O7" s="104">
        <f t="shared" si="4"/>
        <v>0</v>
      </c>
      <c r="P7" s="104">
        <f t="shared" si="4"/>
        <v>0</v>
      </c>
      <c r="Q7" s="104">
        <f t="shared" si="4"/>
        <v>0</v>
      </c>
      <c r="R7" s="104">
        <f t="shared" si="4"/>
        <v>0</v>
      </c>
      <c r="S7" s="104">
        <f t="shared" si="4"/>
        <v>0</v>
      </c>
      <c r="T7" s="104">
        <f t="shared" si="4"/>
        <v>0</v>
      </c>
      <c r="U7" s="104">
        <f t="shared" si="4"/>
        <v>0</v>
      </c>
      <c r="V7" s="104">
        <f t="shared" si="4"/>
        <v>1</v>
      </c>
      <c r="W7" s="104">
        <f t="shared" si="4"/>
        <v>0</v>
      </c>
      <c r="X7" s="104">
        <f>SUM(X8:X10)</f>
        <v>0</v>
      </c>
      <c r="Y7" s="360">
        <f>SUM(Y8:Y10)</f>
        <v>0</v>
      </c>
      <c r="Z7" s="360"/>
      <c r="AA7" s="360"/>
      <c r="AB7" s="360">
        <f>SUM(AB8:AB10)</f>
        <v>0</v>
      </c>
      <c r="AC7" s="104">
        <f t="shared" si="4"/>
        <v>0</v>
      </c>
      <c r="AD7" s="362">
        <f t="shared" si="4"/>
        <v>0</v>
      </c>
      <c r="AE7" s="361">
        <f t="shared" si="2"/>
        <v>1</v>
      </c>
      <c r="AF7" s="362">
        <f t="shared" si="4"/>
        <v>0</v>
      </c>
      <c r="AG7" s="419">
        <f t="shared" ref="AG7:AG27" si="5">SUM(AE7:AF7)</f>
        <v>1</v>
      </c>
    </row>
    <row r="8" spans="2:33" ht="15.05" customHeight="1">
      <c r="B8" s="403"/>
      <c r="C8" s="795"/>
      <c r="E8" s="420" t="s">
        <v>170</v>
      </c>
      <c r="F8" s="421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>
        <v>1</v>
      </c>
      <c r="W8" s="422"/>
      <c r="X8" s="422"/>
      <c r="Y8" s="422"/>
      <c r="Z8" s="423"/>
      <c r="AA8" s="423"/>
      <c r="AB8" s="423"/>
      <c r="AC8" s="422"/>
      <c r="AD8" s="424"/>
      <c r="AE8" s="421">
        <f t="shared" si="2"/>
        <v>1</v>
      </c>
      <c r="AF8" s="424">
        <v>0</v>
      </c>
      <c r="AG8" s="425">
        <f t="shared" si="5"/>
        <v>1</v>
      </c>
    </row>
    <row r="9" spans="2:33" ht="15.05" customHeight="1">
      <c r="B9" s="403"/>
      <c r="C9" s="795"/>
      <c r="E9" s="426" t="s">
        <v>171</v>
      </c>
      <c r="F9" s="421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3"/>
      <c r="AA9" s="423"/>
      <c r="AB9" s="423"/>
      <c r="AC9" s="422"/>
      <c r="AD9" s="424"/>
      <c r="AE9" s="421">
        <f t="shared" si="2"/>
        <v>0</v>
      </c>
      <c r="AF9" s="424">
        <v>0</v>
      </c>
      <c r="AG9" s="425">
        <f t="shared" si="5"/>
        <v>0</v>
      </c>
    </row>
    <row r="10" spans="2:33" ht="15.05" customHeight="1">
      <c r="B10" s="403"/>
      <c r="C10" s="795"/>
      <c r="E10" s="427" t="s">
        <v>106</v>
      </c>
      <c r="F10" s="428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  <c r="AA10" s="430"/>
      <c r="AB10" s="430"/>
      <c r="AC10" s="429"/>
      <c r="AD10" s="431"/>
      <c r="AE10" s="428">
        <f t="shared" si="2"/>
        <v>0</v>
      </c>
      <c r="AF10" s="431">
        <v>0</v>
      </c>
      <c r="AG10" s="432">
        <f t="shared" si="5"/>
        <v>0</v>
      </c>
    </row>
    <row r="11" spans="2:33" ht="15.05" customHeight="1">
      <c r="B11" s="403"/>
      <c r="C11" s="795"/>
      <c r="D11" s="785" t="s">
        <v>84</v>
      </c>
      <c r="E11" s="785"/>
      <c r="F11" s="354">
        <f>SUM(F12:F13)</f>
        <v>0</v>
      </c>
      <c r="G11" s="98">
        <f t="shared" ref="G11:AF11" si="6">SUM(G12:G13)</f>
        <v>0</v>
      </c>
      <c r="H11" s="98">
        <f t="shared" si="6"/>
        <v>0</v>
      </c>
      <c r="I11" s="98">
        <f t="shared" si="6"/>
        <v>0</v>
      </c>
      <c r="J11" s="98">
        <f t="shared" si="6"/>
        <v>0</v>
      </c>
      <c r="K11" s="98">
        <f t="shared" si="6"/>
        <v>0</v>
      </c>
      <c r="L11" s="98">
        <f t="shared" si="6"/>
        <v>0</v>
      </c>
      <c r="M11" s="98">
        <f t="shared" si="6"/>
        <v>0</v>
      </c>
      <c r="N11" s="98">
        <f t="shared" si="6"/>
        <v>0</v>
      </c>
      <c r="O11" s="98">
        <f t="shared" si="6"/>
        <v>0</v>
      </c>
      <c r="P11" s="98">
        <f t="shared" si="6"/>
        <v>0</v>
      </c>
      <c r="Q11" s="98">
        <f t="shared" si="6"/>
        <v>0</v>
      </c>
      <c r="R11" s="98">
        <f t="shared" si="6"/>
        <v>0</v>
      </c>
      <c r="S11" s="98">
        <f t="shared" si="6"/>
        <v>0</v>
      </c>
      <c r="T11" s="98">
        <f t="shared" si="6"/>
        <v>0</v>
      </c>
      <c r="U11" s="98">
        <f t="shared" si="6"/>
        <v>0</v>
      </c>
      <c r="V11" s="98">
        <f t="shared" si="6"/>
        <v>0</v>
      </c>
      <c r="W11" s="98">
        <f t="shared" si="6"/>
        <v>0</v>
      </c>
      <c r="X11" s="98">
        <f>SUM(X12:X13)</f>
        <v>0</v>
      </c>
      <c r="Y11" s="98">
        <f t="shared" ref="Y11:AB11" si="7">SUM(Y12:Y13)</f>
        <v>0</v>
      </c>
      <c r="Z11" s="98">
        <f t="shared" si="7"/>
        <v>0</v>
      </c>
      <c r="AA11" s="98">
        <f t="shared" si="7"/>
        <v>1</v>
      </c>
      <c r="AB11" s="98">
        <f t="shared" si="7"/>
        <v>0</v>
      </c>
      <c r="AC11" s="98">
        <f t="shared" si="6"/>
        <v>0</v>
      </c>
      <c r="AD11" s="299">
        <f t="shared" si="6"/>
        <v>0</v>
      </c>
      <c r="AE11" s="354">
        <f t="shared" si="2"/>
        <v>1</v>
      </c>
      <c r="AF11" s="299">
        <f t="shared" si="6"/>
        <v>0</v>
      </c>
      <c r="AG11" s="433">
        <f t="shared" si="5"/>
        <v>1</v>
      </c>
    </row>
    <row r="12" spans="2:33" ht="15.05" customHeight="1">
      <c r="B12" s="403"/>
      <c r="C12" s="795"/>
      <c r="E12" s="426" t="s">
        <v>85</v>
      </c>
      <c r="F12" s="421">
        <v>0</v>
      </c>
      <c r="G12" s="422">
        <v>0</v>
      </c>
      <c r="H12" s="422">
        <v>0</v>
      </c>
      <c r="I12" s="422">
        <v>0</v>
      </c>
      <c r="J12" s="422">
        <v>0</v>
      </c>
      <c r="K12" s="422">
        <v>0</v>
      </c>
      <c r="L12" s="422">
        <v>0</v>
      </c>
      <c r="M12" s="422">
        <v>0</v>
      </c>
      <c r="N12" s="422">
        <v>0</v>
      </c>
      <c r="O12" s="422">
        <v>0</v>
      </c>
      <c r="P12" s="422">
        <v>0</v>
      </c>
      <c r="Q12" s="422">
        <v>0</v>
      </c>
      <c r="R12" s="422">
        <v>0</v>
      </c>
      <c r="S12" s="422">
        <v>0</v>
      </c>
      <c r="T12" s="422">
        <v>0</v>
      </c>
      <c r="U12" s="422">
        <v>0</v>
      </c>
      <c r="V12" s="422">
        <v>0</v>
      </c>
      <c r="W12" s="422">
        <v>0</v>
      </c>
      <c r="X12" s="422">
        <v>0</v>
      </c>
      <c r="Y12" s="422"/>
      <c r="Z12" s="423"/>
      <c r="AA12" s="423"/>
      <c r="AB12" s="423"/>
      <c r="AC12" s="422">
        <v>0</v>
      </c>
      <c r="AD12" s="424">
        <v>0</v>
      </c>
      <c r="AE12" s="421">
        <f t="shared" si="2"/>
        <v>0</v>
      </c>
      <c r="AF12" s="424">
        <v>0</v>
      </c>
      <c r="AG12" s="425">
        <f t="shared" si="5"/>
        <v>0</v>
      </c>
    </row>
    <row r="13" spans="2:33" ht="15.05" customHeight="1">
      <c r="B13" s="403"/>
      <c r="C13" s="795"/>
      <c r="D13" s="314"/>
      <c r="E13" s="427" t="s">
        <v>106</v>
      </c>
      <c r="F13" s="428">
        <v>0</v>
      </c>
      <c r="G13" s="429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29">
        <v>0</v>
      </c>
      <c r="R13" s="429">
        <v>0</v>
      </c>
      <c r="S13" s="429">
        <v>0</v>
      </c>
      <c r="T13" s="429">
        <v>0</v>
      </c>
      <c r="U13" s="429">
        <v>0</v>
      </c>
      <c r="V13" s="429">
        <v>0</v>
      </c>
      <c r="W13" s="429">
        <v>0</v>
      </c>
      <c r="X13" s="429">
        <v>0</v>
      </c>
      <c r="Y13" s="429"/>
      <c r="Z13" s="430"/>
      <c r="AA13" s="430">
        <v>1</v>
      </c>
      <c r="AB13" s="430"/>
      <c r="AC13" s="429">
        <v>0</v>
      </c>
      <c r="AD13" s="431">
        <v>0</v>
      </c>
      <c r="AE13" s="428">
        <f t="shared" si="2"/>
        <v>1</v>
      </c>
      <c r="AF13" s="431">
        <v>0</v>
      </c>
      <c r="AG13" s="432">
        <f t="shared" si="5"/>
        <v>1</v>
      </c>
    </row>
    <row r="14" spans="2:33" ht="15.05" customHeight="1">
      <c r="B14" s="403"/>
      <c r="C14" s="795"/>
      <c r="D14" s="783" t="s">
        <v>86</v>
      </c>
      <c r="E14" s="784"/>
      <c r="F14" s="358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/>
      <c r="Z14" s="310"/>
      <c r="AA14" s="310"/>
      <c r="AB14" s="310"/>
      <c r="AC14" s="109">
        <v>0</v>
      </c>
      <c r="AD14" s="311">
        <v>0</v>
      </c>
      <c r="AE14" s="358">
        <f t="shared" si="2"/>
        <v>0</v>
      </c>
      <c r="AF14" s="311">
        <v>0</v>
      </c>
      <c r="AG14" s="434">
        <f t="shared" si="5"/>
        <v>0</v>
      </c>
    </row>
    <row r="15" spans="2:33" ht="15.05" customHeight="1">
      <c r="B15" s="403"/>
      <c r="C15" s="795"/>
      <c r="D15" s="783" t="s">
        <v>87</v>
      </c>
      <c r="E15" s="784"/>
      <c r="F15" s="358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09">
        <v>0</v>
      </c>
      <c r="X15" s="109">
        <v>0</v>
      </c>
      <c r="Y15" s="109"/>
      <c r="Z15" s="310"/>
      <c r="AA15" s="310"/>
      <c r="AB15" s="310"/>
      <c r="AC15" s="109">
        <v>0</v>
      </c>
      <c r="AD15" s="311">
        <v>0</v>
      </c>
      <c r="AE15" s="358">
        <f t="shared" si="2"/>
        <v>0</v>
      </c>
      <c r="AF15" s="311">
        <v>0</v>
      </c>
      <c r="AG15" s="434">
        <f t="shared" si="5"/>
        <v>0</v>
      </c>
    </row>
    <row r="16" spans="2:33" ht="15.05" customHeight="1">
      <c r="B16" s="403"/>
      <c r="C16" s="796"/>
      <c r="D16" s="783" t="s">
        <v>88</v>
      </c>
      <c r="E16" s="784"/>
      <c r="F16" s="358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0</v>
      </c>
      <c r="W16" s="109">
        <v>0</v>
      </c>
      <c r="X16" s="109">
        <v>0</v>
      </c>
      <c r="Y16" s="109"/>
      <c r="Z16" s="310"/>
      <c r="AA16" s="310"/>
      <c r="AB16" s="310"/>
      <c r="AC16" s="109">
        <v>0</v>
      </c>
      <c r="AD16" s="311">
        <v>0</v>
      </c>
      <c r="AE16" s="358">
        <f t="shared" si="2"/>
        <v>0</v>
      </c>
      <c r="AF16" s="311">
        <v>0</v>
      </c>
      <c r="AG16" s="434">
        <f t="shared" si="5"/>
        <v>0</v>
      </c>
    </row>
    <row r="17" spans="2:33" ht="15.05" customHeight="1">
      <c r="B17" s="403"/>
      <c r="C17" s="796"/>
      <c r="D17" s="783" t="s">
        <v>89</v>
      </c>
      <c r="E17" s="784"/>
      <c r="F17" s="358">
        <v>0</v>
      </c>
      <c r="G17" s="109">
        <v>0</v>
      </c>
      <c r="H17" s="109">
        <v>0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/>
      <c r="Z17" s="310"/>
      <c r="AA17" s="310"/>
      <c r="AB17" s="310"/>
      <c r="AC17" s="109">
        <v>0</v>
      </c>
      <c r="AD17" s="311">
        <v>0</v>
      </c>
      <c r="AE17" s="358">
        <f t="shared" si="2"/>
        <v>0</v>
      </c>
      <c r="AF17" s="311"/>
      <c r="AG17" s="434">
        <f t="shared" si="5"/>
        <v>0</v>
      </c>
    </row>
    <row r="18" spans="2:33" ht="15.05" customHeight="1">
      <c r="B18" s="403"/>
      <c r="C18" s="796"/>
      <c r="D18" s="785" t="s">
        <v>172</v>
      </c>
      <c r="E18" s="785"/>
      <c r="F18" s="354">
        <f t="shared" ref="F18:AF18" si="8">SUM(F19:F21)</f>
        <v>0</v>
      </c>
      <c r="G18" s="98">
        <f t="shared" si="8"/>
        <v>0</v>
      </c>
      <c r="H18" s="98">
        <f t="shared" si="8"/>
        <v>0</v>
      </c>
      <c r="I18" s="98">
        <f t="shared" si="8"/>
        <v>0</v>
      </c>
      <c r="J18" s="98">
        <f t="shared" si="8"/>
        <v>0</v>
      </c>
      <c r="K18" s="98">
        <f t="shared" si="8"/>
        <v>0</v>
      </c>
      <c r="L18" s="98">
        <f t="shared" si="8"/>
        <v>0</v>
      </c>
      <c r="M18" s="98">
        <f t="shared" si="8"/>
        <v>0</v>
      </c>
      <c r="N18" s="98">
        <f t="shared" si="8"/>
        <v>0</v>
      </c>
      <c r="O18" s="98">
        <f t="shared" si="8"/>
        <v>0</v>
      </c>
      <c r="P18" s="98">
        <f t="shared" si="8"/>
        <v>0</v>
      </c>
      <c r="Q18" s="98">
        <f t="shared" si="8"/>
        <v>0</v>
      </c>
      <c r="R18" s="98">
        <f t="shared" si="8"/>
        <v>0</v>
      </c>
      <c r="S18" s="98">
        <f t="shared" si="8"/>
        <v>0</v>
      </c>
      <c r="T18" s="98">
        <f t="shared" si="8"/>
        <v>0</v>
      </c>
      <c r="U18" s="98">
        <f t="shared" si="8"/>
        <v>0</v>
      </c>
      <c r="V18" s="98">
        <f t="shared" si="8"/>
        <v>0</v>
      </c>
      <c r="W18" s="98">
        <f t="shared" si="8"/>
        <v>0</v>
      </c>
      <c r="X18" s="98">
        <f>SUM(X19:X21)</f>
        <v>0</v>
      </c>
      <c r="Y18" s="98"/>
      <c r="Z18" s="298"/>
      <c r="AA18" s="298"/>
      <c r="AB18" s="298"/>
      <c r="AC18" s="98">
        <f t="shared" si="8"/>
        <v>0</v>
      </c>
      <c r="AD18" s="299">
        <f t="shared" si="8"/>
        <v>0</v>
      </c>
      <c r="AE18" s="354">
        <f t="shared" si="2"/>
        <v>0</v>
      </c>
      <c r="AF18" s="299">
        <f t="shared" si="8"/>
        <v>0</v>
      </c>
      <c r="AG18" s="433">
        <f t="shared" si="5"/>
        <v>0</v>
      </c>
    </row>
    <row r="19" spans="2:33" ht="15.05" customHeight="1">
      <c r="B19" s="403"/>
      <c r="C19" s="796"/>
      <c r="E19" s="426" t="s">
        <v>173</v>
      </c>
      <c r="F19" s="421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3"/>
      <c r="AA19" s="423"/>
      <c r="AB19" s="423"/>
      <c r="AC19" s="422"/>
      <c r="AD19" s="424"/>
      <c r="AE19" s="421">
        <f t="shared" si="2"/>
        <v>0</v>
      </c>
      <c r="AF19" s="424">
        <v>0</v>
      </c>
      <c r="AG19" s="425">
        <f t="shared" si="5"/>
        <v>0</v>
      </c>
    </row>
    <row r="20" spans="2:33" ht="15.05" customHeight="1">
      <c r="B20" s="403"/>
      <c r="C20" s="796"/>
      <c r="E20" s="426" t="s">
        <v>92</v>
      </c>
      <c r="F20" s="421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3"/>
      <c r="AA20" s="423"/>
      <c r="AB20" s="423"/>
      <c r="AC20" s="422"/>
      <c r="AD20" s="424"/>
      <c r="AE20" s="421">
        <f t="shared" si="2"/>
        <v>0</v>
      </c>
      <c r="AF20" s="424">
        <v>0</v>
      </c>
      <c r="AG20" s="425">
        <f t="shared" si="5"/>
        <v>0</v>
      </c>
    </row>
    <row r="21" spans="2:33" ht="15.05" customHeight="1">
      <c r="B21" s="403"/>
      <c r="C21" s="796"/>
      <c r="D21" s="314"/>
      <c r="E21" s="427" t="s">
        <v>106</v>
      </c>
      <c r="F21" s="428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  <c r="AA21" s="430"/>
      <c r="AB21" s="430"/>
      <c r="AC21" s="429"/>
      <c r="AD21" s="431"/>
      <c r="AE21" s="428">
        <f t="shared" si="2"/>
        <v>0</v>
      </c>
      <c r="AF21" s="431">
        <v>0</v>
      </c>
      <c r="AG21" s="432">
        <f t="shared" si="5"/>
        <v>0</v>
      </c>
    </row>
    <row r="22" spans="2:33" ht="15.05" customHeight="1">
      <c r="B22" s="403"/>
      <c r="C22" s="796"/>
      <c r="D22" s="783" t="s">
        <v>93</v>
      </c>
      <c r="E22" s="784"/>
      <c r="F22" s="358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09">
        <v>0</v>
      </c>
      <c r="Y22" s="109"/>
      <c r="Z22" s="310"/>
      <c r="AA22" s="310"/>
      <c r="AB22" s="310"/>
      <c r="AC22" s="109">
        <v>0</v>
      </c>
      <c r="AD22" s="311">
        <v>0</v>
      </c>
      <c r="AE22" s="358">
        <f t="shared" si="2"/>
        <v>0</v>
      </c>
      <c r="AF22" s="311">
        <v>0</v>
      </c>
      <c r="AG22" s="434">
        <f t="shared" si="5"/>
        <v>0</v>
      </c>
    </row>
    <row r="23" spans="2:33" ht="15.05" customHeight="1">
      <c r="B23" s="403"/>
      <c r="C23" s="796"/>
      <c r="D23" s="783" t="s">
        <v>174</v>
      </c>
      <c r="E23" s="784"/>
      <c r="F23" s="358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09">
        <v>0</v>
      </c>
      <c r="X23" s="109">
        <v>0</v>
      </c>
      <c r="Y23" s="109"/>
      <c r="Z23" s="310"/>
      <c r="AA23" s="310"/>
      <c r="AB23" s="310"/>
      <c r="AC23" s="109">
        <v>0</v>
      </c>
      <c r="AD23" s="311">
        <v>0</v>
      </c>
      <c r="AE23" s="358">
        <f t="shared" si="2"/>
        <v>0</v>
      </c>
      <c r="AF23" s="311">
        <v>0</v>
      </c>
      <c r="AG23" s="434">
        <f t="shared" si="5"/>
        <v>0</v>
      </c>
    </row>
    <row r="24" spans="2:33" ht="15.05" customHeight="1">
      <c r="B24" s="403"/>
      <c r="C24" s="796"/>
      <c r="D24" s="785" t="s">
        <v>95</v>
      </c>
      <c r="E24" s="785"/>
      <c r="F24" s="354">
        <f t="shared" ref="F24:AF24" si="9">SUM(F25:F26)</f>
        <v>0</v>
      </c>
      <c r="G24" s="98">
        <f t="shared" si="9"/>
        <v>1</v>
      </c>
      <c r="H24" s="98">
        <f t="shared" si="9"/>
        <v>0</v>
      </c>
      <c r="I24" s="98">
        <f t="shared" si="9"/>
        <v>0</v>
      </c>
      <c r="J24" s="98">
        <f t="shared" si="9"/>
        <v>0</v>
      </c>
      <c r="K24" s="98">
        <f t="shared" si="9"/>
        <v>0</v>
      </c>
      <c r="L24" s="98">
        <f t="shared" si="9"/>
        <v>0</v>
      </c>
      <c r="M24" s="98">
        <f t="shared" si="9"/>
        <v>0</v>
      </c>
      <c r="N24" s="98">
        <f t="shared" si="9"/>
        <v>0</v>
      </c>
      <c r="O24" s="98">
        <f t="shared" si="9"/>
        <v>4</v>
      </c>
      <c r="P24" s="98">
        <f t="shared" si="9"/>
        <v>0</v>
      </c>
      <c r="Q24" s="98">
        <f t="shared" si="9"/>
        <v>0</v>
      </c>
      <c r="R24" s="98">
        <f t="shared" si="9"/>
        <v>0</v>
      </c>
      <c r="S24" s="98">
        <f t="shared" si="9"/>
        <v>0</v>
      </c>
      <c r="T24" s="98">
        <f t="shared" si="9"/>
        <v>0</v>
      </c>
      <c r="U24" s="98">
        <f t="shared" si="9"/>
        <v>0</v>
      </c>
      <c r="V24" s="98">
        <f t="shared" si="9"/>
        <v>9</v>
      </c>
      <c r="W24" s="98">
        <f t="shared" si="9"/>
        <v>0</v>
      </c>
      <c r="X24" s="98">
        <f>SUM(X25:X26)</f>
        <v>0</v>
      </c>
      <c r="Y24" s="98">
        <f t="shared" ref="Y24:AB24" si="10">SUM(Y25:Y26)</f>
        <v>0</v>
      </c>
      <c r="Z24" s="98">
        <f t="shared" si="10"/>
        <v>0</v>
      </c>
      <c r="AA24" s="98">
        <f t="shared" si="10"/>
        <v>1</v>
      </c>
      <c r="AB24" s="98">
        <f t="shared" si="10"/>
        <v>0</v>
      </c>
      <c r="AC24" s="98">
        <f t="shared" si="9"/>
        <v>1</v>
      </c>
      <c r="AD24" s="299">
        <f t="shared" si="9"/>
        <v>0</v>
      </c>
      <c r="AE24" s="354">
        <f t="shared" si="2"/>
        <v>16</v>
      </c>
      <c r="AF24" s="299">
        <f t="shared" si="9"/>
        <v>0</v>
      </c>
      <c r="AG24" s="433">
        <f t="shared" si="5"/>
        <v>16</v>
      </c>
    </row>
    <row r="25" spans="2:33" ht="15.05" customHeight="1">
      <c r="B25" s="403"/>
      <c r="C25" s="796"/>
      <c r="E25" s="426" t="s">
        <v>96</v>
      </c>
      <c r="F25" s="421">
        <v>0</v>
      </c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3"/>
      <c r="AA25" s="423"/>
      <c r="AB25" s="423"/>
      <c r="AC25" s="422">
        <v>1</v>
      </c>
      <c r="AD25" s="424"/>
      <c r="AE25" s="421">
        <f t="shared" si="2"/>
        <v>1</v>
      </c>
      <c r="AF25" s="424">
        <v>0</v>
      </c>
      <c r="AG25" s="425">
        <f t="shared" si="5"/>
        <v>1</v>
      </c>
    </row>
    <row r="26" spans="2:33" ht="15.05" customHeight="1">
      <c r="B26" s="403"/>
      <c r="C26" s="796"/>
      <c r="D26" s="314"/>
      <c r="E26" s="427" t="s">
        <v>97</v>
      </c>
      <c r="F26" s="428"/>
      <c r="G26" s="429">
        <v>1</v>
      </c>
      <c r="H26" s="429"/>
      <c r="I26" s="429"/>
      <c r="J26" s="429"/>
      <c r="K26" s="429"/>
      <c r="L26" s="429"/>
      <c r="M26" s="429"/>
      <c r="N26" s="429"/>
      <c r="O26" s="429">
        <v>4</v>
      </c>
      <c r="P26" s="429"/>
      <c r="Q26" s="429"/>
      <c r="R26" s="429"/>
      <c r="S26" s="429"/>
      <c r="T26" s="429"/>
      <c r="U26" s="429"/>
      <c r="V26" s="429">
        <v>9</v>
      </c>
      <c r="W26" s="429"/>
      <c r="X26" s="429"/>
      <c r="Y26" s="429"/>
      <c r="Z26" s="430"/>
      <c r="AA26" s="430">
        <v>1</v>
      </c>
      <c r="AB26" s="430"/>
      <c r="AC26" s="429"/>
      <c r="AD26" s="431"/>
      <c r="AE26" s="428">
        <f t="shared" si="2"/>
        <v>15</v>
      </c>
      <c r="AF26" s="431"/>
      <c r="AG26" s="432">
        <f t="shared" si="5"/>
        <v>15</v>
      </c>
    </row>
    <row r="27" spans="2:33" ht="15.05" customHeight="1" thickBot="1">
      <c r="B27" s="403"/>
      <c r="C27" s="797"/>
      <c r="D27" s="786" t="s">
        <v>98</v>
      </c>
      <c r="E27" s="787"/>
      <c r="F27" s="365"/>
      <c r="G27" s="321">
        <v>0</v>
      </c>
      <c r="H27" s="321">
        <v>0</v>
      </c>
      <c r="I27" s="321">
        <v>1</v>
      </c>
      <c r="J27" s="321"/>
      <c r="K27" s="321">
        <v>0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/>
      <c r="W27" s="321">
        <v>0</v>
      </c>
      <c r="X27" s="321">
        <v>0</v>
      </c>
      <c r="Y27" s="321"/>
      <c r="Z27" s="322"/>
      <c r="AA27" s="322">
        <v>1</v>
      </c>
      <c r="AB27" s="322"/>
      <c r="AC27" s="321">
        <v>0</v>
      </c>
      <c r="AD27" s="323">
        <v>0</v>
      </c>
      <c r="AE27" s="365">
        <f>SUM(F27:AD27)</f>
        <v>2</v>
      </c>
      <c r="AF27" s="323"/>
      <c r="AG27" s="435">
        <f t="shared" si="5"/>
        <v>2</v>
      </c>
    </row>
    <row r="28" spans="2:33" ht="5.95" customHeight="1"/>
  </sheetData>
  <mergeCells count="20">
    <mergeCell ref="D22:E22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  <mergeCell ref="AG3:AG4"/>
    <mergeCell ref="C3:E4"/>
    <mergeCell ref="F3:U3"/>
    <mergeCell ref="V3:W3"/>
    <mergeCell ref="Y3:AB3"/>
    <mergeCell ref="AC3:AD3"/>
  </mergeCells>
  <phoneticPr fontId="3"/>
  <pageMargins left="0.78700000000000003" right="0.78700000000000003" top="0.98399999999999999" bottom="0.98399999999999999" header="0.51200000000000001" footer="0.51200000000000001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A2CA-0B63-4D33-AA62-BDA8811C3470}">
  <sheetPr>
    <pageSetUpPr fitToPage="1"/>
  </sheetPr>
  <dimension ref="C1:AH28"/>
  <sheetViews>
    <sheetView showGridLines="0" showZeros="0" view="pageBreakPreview" topLeftCell="B1" zoomScale="75" zoomScaleNormal="100" zoomScaleSheetLayoutView="75" workbookViewId="0">
      <selection activeCell="A8" sqref="A8:A11"/>
    </sheetView>
  </sheetViews>
  <sheetFormatPr defaultColWidth="8.69921875" defaultRowHeight="10.65"/>
  <cols>
    <col min="1" max="2" width="0.69921875" style="16" customWidth="1"/>
    <col min="3" max="3" width="2.69921875" style="16" bestFit="1" customWidth="1"/>
    <col min="4" max="4" width="2.69921875" style="16" customWidth="1"/>
    <col min="5" max="5" width="10.19921875" style="16" customWidth="1"/>
    <col min="6" max="32" width="3.09765625" style="16" customWidth="1"/>
    <col min="33" max="33" width="3.69921875" style="16" customWidth="1"/>
    <col min="34" max="34" width="0.69921875" style="16" customWidth="1"/>
    <col min="35" max="35" width="0.8984375" style="16" customWidth="1"/>
    <col min="36" max="16384" width="8.69921875" style="16"/>
  </cols>
  <sheetData>
    <row r="1" spans="3:34" ht="9.1" customHeight="1"/>
    <row r="2" spans="3:34" ht="15.05" customHeight="1" thickBot="1">
      <c r="C2" s="329" t="s">
        <v>211</v>
      </c>
    </row>
    <row r="3" spans="3:34" ht="15.05" customHeight="1">
      <c r="C3" s="801"/>
      <c r="D3" s="802"/>
      <c r="E3" s="803"/>
      <c r="F3" s="807" t="s">
        <v>107</v>
      </c>
      <c r="G3" s="808"/>
      <c r="H3" s="808"/>
      <c r="I3" s="808"/>
      <c r="J3" s="808"/>
      <c r="K3" s="808"/>
      <c r="L3" s="808"/>
      <c r="M3" s="808"/>
      <c r="N3" s="808"/>
      <c r="O3" s="808"/>
      <c r="P3" s="808"/>
      <c r="Q3" s="808"/>
      <c r="R3" s="808"/>
      <c r="S3" s="808"/>
      <c r="T3" s="808"/>
      <c r="U3" s="808"/>
      <c r="V3" s="809" t="s">
        <v>108</v>
      </c>
      <c r="W3" s="810"/>
      <c r="X3" s="809" t="s">
        <v>109</v>
      </c>
      <c r="Y3" s="811"/>
      <c r="Z3" s="811"/>
      <c r="AA3" s="811"/>
      <c r="AB3" s="330"/>
      <c r="AC3" s="809" t="s">
        <v>110</v>
      </c>
      <c r="AD3" s="811"/>
      <c r="AE3" s="331"/>
      <c r="AF3" s="332"/>
      <c r="AG3" s="799" t="s">
        <v>60</v>
      </c>
    </row>
    <row r="4" spans="3:34" ht="172.2" thickBot="1">
      <c r="C4" s="804"/>
      <c r="D4" s="805"/>
      <c r="E4" s="806"/>
      <c r="F4" s="333" t="s">
        <v>111</v>
      </c>
      <c r="G4" s="334" t="s">
        <v>112</v>
      </c>
      <c r="H4" s="334" t="s">
        <v>113</v>
      </c>
      <c r="I4" s="334" t="s">
        <v>114</v>
      </c>
      <c r="J4" s="334" t="s">
        <v>115</v>
      </c>
      <c r="K4" s="334" t="s">
        <v>116</v>
      </c>
      <c r="L4" s="334" t="s">
        <v>117</v>
      </c>
      <c r="M4" s="334" t="s">
        <v>118</v>
      </c>
      <c r="N4" s="334" t="s">
        <v>119</v>
      </c>
      <c r="O4" s="334" t="s">
        <v>120</v>
      </c>
      <c r="P4" s="334" t="s">
        <v>121</v>
      </c>
      <c r="Q4" s="335" t="s">
        <v>122</v>
      </c>
      <c r="R4" s="334" t="s">
        <v>123</v>
      </c>
      <c r="S4" s="334" t="s">
        <v>124</v>
      </c>
      <c r="T4" s="334" t="s">
        <v>125</v>
      </c>
      <c r="U4" s="334" t="s">
        <v>126</v>
      </c>
      <c r="V4" s="334" t="s">
        <v>127</v>
      </c>
      <c r="W4" s="334" t="s">
        <v>128</v>
      </c>
      <c r="X4" s="334" t="s">
        <v>129</v>
      </c>
      <c r="Y4" s="336" t="s">
        <v>130</v>
      </c>
      <c r="Z4" s="336" t="s">
        <v>131</v>
      </c>
      <c r="AA4" s="336" t="s">
        <v>132</v>
      </c>
      <c r="AB4" s="337" t="s">
        <v>133</v>
      </c>
      <c r="AC4" s="334" t="s">
        <v>134</v>
      </c>
      <c r="AD4" s="336" t="s">
        <v>135</v>
      </c>
      <c r="AE4" s="338" t="s">
        <v>136</v>
      </c>
      <c r="AF4" s="339" t="s">
        <v>137</v>
      </c>
      <c r="AG4" s="800"/>
      <c r="AH4" s="681"/>
    </row>
    <row r="5" spans="3:34" ht="15.05" customHeight="1">
      <c r="C5" s="818" t="s">
        <v>138</v>
      </c>
      <c r="D5" s="819"/>
      <c r="E5" s="820"/>
      <c r="F5" s="341">
        <f>SUM([1]start:end!F5)</f>
        <v>7</v>
      </c>
      <c r="G5" s="212">
        <f>SUM([1]start:end!G5)</f>
        <v>5</v>
      </c>
      <c r="H5" s="212">
        <f>SUM([1]start:end!H5)</f>
        <v>0</v>
      </c>
      <c r="I5" s="212">
        <f>SUM([1]start:end!I5)</f>
        <v>1</v>
      </c>
      <c r="J5" s="212">
        <f>SUM([1]start:end!J5)</f>
        <v>3</v>
      </c>
      <c r="K5" s="212">
        <f>SUM([1]start:end!K5)</f>
        <v>1</v>
      </c>
      <c r="L5" s="212">
        <f>SUM([1]start:end!L5)</f>
        <v>3</v>
      </c>
      <c r="M5" s="212">
        <f>SUM([1]start:end!M5)</f>
        <v>0</v>
      </c>
      <c r="N5" s="212">
        <f>SUM([1]start:end!N5)</f>
        <v>0</v>
      </c>
      <c r="O5" s="212">
        <f>SUM([1]start:end!O5)</f>
        <v>34</v>
      </c>
      <c r="P5" s="212">
        <f>SUM([1]start:end!P5)</f>
        <v>0</v>
      </c>
      <c r="Q5" s="212">
        <f>SUM([1]start:end!Q5)</f>
        <v>0</v>
      </c>
      <c r="R5" s="212">
        <f>SUM([1]start:end!R5)</f>
        <v>0</v>
      </c>
      <c r="S5" s="212">
        <f>SUM([1]start:end!S5)</f>
        <v>0</v>
      </c>
      <c r="T5" s="212">
        <f>SUM([1]start:end!T5)</f>
        <v>0</v>
      </c>
      <c r="U5" s="212">
        <f>SUM([1]start:end!U5)</f>
        <v>0</v>
      </c>
      <c r="V5" s="212">
        <f>SUM([1]start:end!V5)</f>
        <v>65</v>
      </c>
      <c r="W5" s="212">
        <f>SUM([1]start:end!W5)</f>
        <v>0</v>
      </c>
      <c r="X5" s="212">
        <f>SUM([1]start:end!X5)</f>
        <v>0</v>
      </c>
      <c r="Y5" s="212">
        <f>SUM([1]start:end!Y5)</f>
        <v>3</v>
      </c>
      <c r="Z5" s="212">
        <f>SUM([1]start:end!Z5)</f>
        <v>0</v>
      </c>
      <c r="AA5" s="212">
        <f>SUM([1]start:end!AA5)</f>
        <v>5</v>
      </c>
      <c r="AB5" s="212">
        <f>SUM([1]start:end!AB5)</f>
        <v>13</v>
      </c>
      <c r="AC5" s="212">
        <f>SUM([1]start:end!AC5)</f>
        <v>9</v>
      </c>
      <c r="AD5" s="261">
        <f>SUM([1]start:end!AD5)</f>
        <v>1</v>
      </c>
      <c r="AE5" s="341">
        <f>SUM([1]start:end!AE5)</f>
        <v>150</v>
      </c>
      <c r="AF5" s="262">
        <f>SUM([1]start:end!AF5)</f>
        <v>7</v>
      </c>
      <c r="AG5" s="682">
        <f>SUM([1]start:end!AG5)</f>
        <v>157</v>
      </c>
      <c r="AH5" s="681"/>
    </row>
    <row r="6" spans="3:34" ht="15.05" customHeight="1" thickBot="1">
      <c r="C6" s="821" t="s">
        <v>78</v>
      </c>
      <c r="D6" s="822"/>
      <c r="E6" s="823"/>
      <c r="F6" s="343">
        <f>SUM([1]start:end!F6)</f>
        <v>7</v>
      </c>
      <c r="G6" s="218">
        <f>SUM([1]start:end!G6)</f>
        <v>5</v>
      </c>
      <c r="H6" s="218">
        <f>SUM([1]start:end!H6)</f>
        <v>0</v>
      </c>
      <c r="I6" s="218">
        <f>SUM([1]start:end!I6)</f>
        <v>0</v>
      </c>
      <c r="J6" s="218">
        <f>SUM([1]start:end!J6)</f>
        <v>3</v>
      </c>
      <c r="K6" s="218">
        <f>SUM([1]start:end!K6)</f>
        <v>1</v>
      </c>
      <c r="L6" s="218">
        <f>SUM([1]start:end!L6)</f>
        <v>3</v>
      </c>
      <c r="M6" s="218">
        <f>SUM([1]start:end!M6)</f>
        <v>0</v>
      </c>
      <c r="N6" s="218">
        <f>SUM([1]start:end!N6)</f>
        <v>0</v>
      </c>
      <c r="O6" s="218">
        <f>SUM([1]start:end!O6)</f>
        <v>33</v>
      </c>
      <c r="P6" s="218">
        <f>SUM([1]start:end!P6)</f>
        <v>0</v>
      </c>
      <c r="Q6" s="218">
        <f>SUM([1]start:end!Q6)</f>
        <v>0</v>
      </c>
      <c r="R6" s="218">
        <f>SUM([1]start:end!R6)</f>
        <v>0</v>
      </c>
      <c r="S6" s="218">
        <f>SUM([1]start:end!S6)</f>
        <v>0</v>
      </c>
      <c r="T6" s="218">
        <f>SUM([1]start:end!T6)</f>
        <v>0</v>
      </c>
      <c r="U6" s="218">
        <f>SUM([1]start:end!U6)</f>
        <v>0</v>
      </c>
      <c r="V6" s="218">
        <f>SUM([1]start:end!V6)</f>
        <v>65</v>
      </c>
      <c r="W6" s="218">
        <f>SUM([1]start:end!W6)</f>
        <v>0</v>
      </c>
      <c r="X6" s="218">
        <f>SUM([1]start:end!X6)</f>
        <v>0</v>
      </c>
      <c r="Y6" s="218">
        <f>SUM([1]start:end!Y6)</f>
        <v>3</v>
      </c>
      <c r="Z6" s="218">
        <f>SUM([1]start:end!Z6)</f>
        <v>0</v>
      </c>
      <c r="AA6" s="218">
        <f>SUM([1]start:end!AA6)</f>
        <v>4</v>
      </c>
      <c r="AB6" s="218">
        <f>SUM([1]start:end!AB6)</f>
        <v>6</v>
      </c>
      <c r="AC6" s="218">
        <f>SUM([1]start:end!AC6)</f>
        <v>9</v>
      </c>
      <c r="AD6" s="270">
        <f>SUM([1]start:end!AD6)</f>
        <v>1</v>
      </c>
      <c r="AE6" s="343">
        <f>SUM([1]start:end!AE6)</f>
        <v>140</v>
      </c>
      <c r="AF6" s="271">
        <f>SUM([1]start:end!AF6)</f>
        <v>7</v>
      </c>
      <c r="AG6" s="683">
        <f>SUM([1]start:end!AG6)</f>
        <v>147</v>
      </c>
      <c r="AH6" s="681"/>
    </row>
    <row r="7" spans="3:34" ht="15.05" customHeight="1" thickTop="1">
      <c r="C7" s="824" t="s">
        <v>79</v>
      </c>
      <c r="D7" s="827" t="s">
        <v>80</v>
      </c>
      <c r="E7" s="828"/>
      <c r="F7" s="344">
        <f>SUM([1]start:end!F7)</f>
        <v>1</v>
      </c>
      <c r="G7" s="277">
        <f>SUM([1]start:end!G7)</f>
        <v>0</v>
      </c>
      <c r="H7" s="277">
        <f>SUM([1]start:end!H7)</f>
        <v>0</v>
      </c>
      <c r="I7" s="277">
        <f>SUM([1]start:end!I7)</f>
        <v>0</v>
      </c>
      <c r="J7" s="277">
        <f>SUM([1]start:end!J7)</f>
        <v>0</v>
      </c>
      <c r="K7" s="277">
        <f>SUM([1]start:end!K7)</f>
        <v>0</v>
      </c>
      <c r="L7" s="277">
        <f>SUM([1]start:end!L7)</f>
        <v>0</v>
      </c>
      <c r="M7" s="277">
        <f>SUM([1]start:end!M7)</f>
        <v>0</v>
      </c>
      <c r="N7" s="277">
        <f>SUM([1]start:end!N7)</f>
        <v>0</v>
      </c>
      <c r="O7" s="277">
        <f>SUM([1]start:end!O7)</f>
        <v>0</v>
      </c>
      <c r="P7" s="277">
        <f>SUM([1]start:end!P7)</f>
        <v>0</v>
      </c>
      <c r="Q7" s="277">
        <f>SUM([1]start:end!Q7)</f>
        <v>0</v>
      </c>
      <c r="R7" s="277">
        <f>SUM([1]start:end!R7)</f>
        <v>0</v>
      </c>
      <c r="S7" s="277">
        <f>SUM([1]start:end!S7)</f>
        <v>0</v>
      </c>
      <c r="T7" s="277">
        <f>SUM([1]start:end!T7)</f>
        <v>0</v>
      </c>
      <c r="U7" s="277">
        <f>SUM([1]start:end!U7)</f>
        <v>0</v>
      </c>
      <c r="V7" s="277">
        <f>SUM([1]start:end!V7)</f>
        <v>5</v>
      </c>
      <c r="W7" s="277">
        <f>SUM([1]start:end!W7)</f>
        <v>0</v>
      </c>
      <c r="X7" s="277">
        <f>SUM([1]start:end!X7)</f>
        <v>0</v>
      </c>
      <c r="Y7" s="277">
        <f>SUM([1]start:end!Y7)</f>
        <v>2</v>
      </c>
      <c r="Z7" s="277">
        <f>SUM([1]start:end!Z7)</f>
        <v>0</v>
      </c>
      <c r="AA7" s="277">
        <f>SUM([1]start:end!AA7)</f>
        <v>2</v>
      </c>
      <c r="AB7" s="277">
        <f>SUM([1]start:end!AB7)</f>
        <v>6</v>
      </c>
      <c r="AC7" s="277">
        <f>SUM([1]start:end!AC7)</f>
        <v>0</v>
      </c>
      <c r="AD7" s="278">
        <f>SUM([1]start:end!AD7)</f>
        <v>1</v>
      </c>
      <c r="AE7" s="345">
        <f>SUM([1]start:end!AE7)</f>
        <v>17</v>
      </c>
      <c r="AF7" s="279">
        <f>SUM([1]start:end!AF7)</f>
        <v>0</v>
      </c>
      <c r="AG7" s="684">
        <f>SUM([1]start:end!AG7)</f>
        <v>17</v>
      </c>
      <c r="AH7" s="681"/>
    </row>
    <row r="8" spans="3:34" ht="15.05" customHeight="1">
      <c r="C8" s="825"/>
      <c r="D8" s="685"/>
      <c r="E8" s="346" t="s">
        <v>81</v>
      </c>
      <c r="F8" s="347">
        <f>SUM([1]start:end!F8)</f>
        <v>0</v>
      </c>
      <c r="G8" s="87">
        <f>SUM([1]start:end!G8)</f>
        <v>0</v>
      </c>
      <c r="H8" s="87">
        <f>SUM([1]start:end!H8)</f>
        <v>0</v>
      </c>
      <c r="I8" s="87">
        <f>SUM([1]start:end!I8)</f>
        <v>0</v>
      </c>
      <c r="J8" s="87">
        <f>SUM([1]start:end!J8)</f>
        <v>0</v>
      </c>
      <c r="K8" s="87">
        <f>SUM([1]start:end!K8)</f>
        <v>0</v>
      </c>
      <c r="L8" s="87">
        <f>SUM([1]start:end!L8)</f>
        <v>0</v>
      </c>
      <c r="M8" s="87">
        <f>SUM([1]start:end!M8)</f>
        <v>0</v>
      </c>
      <c r="N8" s="87">
        <f>SUM([1]start:end!N8)</f>
        <v>0</v>
      </c>
      <c r="O8" s="87">
        <f>SUM([1]start:end!O8)</f>
        <v>0</v>
      </c>
      <c r="P8" s="87">
        <f>SUM([1]start:end!P8)</f>
        <v>0</v>
      </c>
      <c r="Q8" s="87">
        <f>SUM([1]start:end!Q8)</f>
        <v>0</v>
      </c>
      <c r="R8" s="87">
        <f>SUM([1]start:end!R8)</f>
        <v>0</v>
      </c>
      <c r="S8" s="87">
        <f>SUM([1]start:end!S8)</f>
        <v>0</v>
      </c>
      <c r="T8" s="87">
        <f>SUM([1]start:end!T8)</f>
        <v>0</v>
      </c>
      <c r="U8" s="87">
        <f>SUM([1]start:end!U8)</f>
        <v>0</v>
      </c>
      <c r="V8" s="87">
        <f>SUM([1]start:end!V8)</f>
        <v>5</v>
      </c>
      <c r="W8" s="87">
        <f>SUM([1]start:end!W8)</f>
        <v>0</v>
      </c>
      <c r="X8" s="87">
        <f>SUM([1]start:end!X8)</f>
        <v>0</v>
      </c>
      <c r="Y8" s="87">
        <f>SUM([1]start:end!Y8)</f>
        <v>0</v>
      </c>
      <c r="Z8" s="87">
        <f>SUM([1]start:end!Z8)</f>
        <v>0</v>
      </c>
      <c r="AA8" s="87">
        <f>SUM([1]start:end!AA8)</f>
        <v>0</v>
      </c>
      <c r="AB8" s="87">
        <f>SUM([1]start:end!AB8)</f>
        <v>0</v>
      </c>
      <c r="AC8" s="87">
        <f>SUM([1]start:end!AC8)</f>
        <v>0</v>
      </c>
      <c r="AD8" s="285">
        <f>SUM([1]start:end!AD8)</f>
        <v>0</v>
      </c>
      <c r="AE8" s="348">
        <f>SUM([1]start:end!AE8)</f>
        <v>5</v>
      </c>
      <c r="AF8" s="286">
        <f>SUM([1]start:end!AF8)</f>
        <v>0</v>
      </c>
      <c r="AG8" s="686">
        <f>SUM([1]start:end!AG8)</f>
        <v>5</v>
      </c>
      <c r="AH8" s="681"/>
    </row>
    <row r="9" spans="3:34" ht="15.05" customHeight="1">
      <c r="C9" s="825"/>
      <c r="D9" s="685"/>
      <c r="E9" s="346" t="s">
        <v>82</v>
      </c>
      <c r="F9" s="347">
        <f>SUM([1]start:end!F9)</f>
        <v>0</v>
      </c>
      <c r="G9" s="87">
        <f>SUM([1]start:end!G9)</f>
        <v>0</v>
      </c>
      <c r="H9" s="87">
        <f>SUM([1]start:end!H9)</f>
        <v>0</v>
      </c>
      <c r="I9" s="87">
        <f>SUM([1]start:end!I9)</f>
        <v>0</v>
      </c>
      <c r="J9" s="87">
        <f>SUM([1]start:end!J9)</f>
        <v>0</v>
      </c>
      <c r="K9" s="87">
        <f>SUM([1]start:end!K9)</f>
        <v>0</v>
      </c>
      <c r="L9" s="87">
        <f>SUM([1]start:end!L9)</f>
        <v>0</v>
      </c>
      <c r="M9" s="87">
        <f>SUM([1]start:end!M9)</f>
        <v>0</v>
      </c>
      <c r="N9" s="87">
        <f>SUM([1]start:end!N9)</f>
        <v>0</v>
      </c>
      <c r="O9" s="87">
        <f>SUM([1]start:end!O9)</f>
        <v>0</v>
      </c>
      <c r="P9" s="87">
        <f>SUM([1]start:end!P9)</f>
        <v>0</v>
      </c>
      <c r="Q9" s="87">
        <f>SUM([1]start:end!Q9)</f>
        <v>0</v>
      </c>
      <c r="R9" s="87">
        <f>SUM([1]start:end!R9)</f>
        <v>0</v>
      </c>
      <c r="S9" s="87">
        <f>SUM([1]start:end!S9)</f>
        <v>0</v>
      </c>
      <c r="T9" s="87">
        <f>SUM([1]start:end!T9)</f>
        <v>0</v>
      </c>
      <c r="U9" s="87">
        <f>SUM([1]start:end!U9)</f>
        <v>0</v>
      </c>
      <c r="V9" s="87">
        <f>SUM([1]start:end!V9)</f>
        <v>0</v>
      </c>
      <c r="W9" s="87">
        <f>SUM([1]start:end!W9)</f>
        <v>0</v>
      </c>
      <c r="X9" s="87">
        <f>SUM([1]start:end!X9)</f>
        <v>0</v>
      </c>
      <c r="Y9" s="87">
        <f>SUM([1]start:end!Y9)</f>
        <v>0</v>
      </c>
      <c r="Z9" s="87">
        <f>SUM([1]start:end!Z9)</f>
        <v>0</v>
      </c>
      <c r="AA9" s="87">
        <f>SUM([1]start:end!AA9)</f>
        <v>0</v>
      </c>
      <c r="AB9" s="87">
        <f>SUM([1]start:end!AB9)</f>
        <v>0</v>
      </c>
      <c r="AC9" s="87">
        <f>SUM([1]start:end!AC9)</f>
        <v>0</v>
      </c>
      <c r="AD9" s="285">
        <f>SUM([1]start:end!AD9)</f>
        <v>1</v>
      </c>
      <c r="AE9" s="348">
        <f>SUM([1]start:end!AE9)</f>
        <v>1</v>
      </c>
      <c r="AF9" s="286">
        <f>SUM([1]start:end!AF9)</f>
        <v>0</v>
      </c>
      <c r="AG9" s="686">
        <f>SUM([1]start:end!AG9)</f>
        <v>1</v>
      </c>
      <c r="AH9" s="681"/>
    </row>
    <row r="10" spans="3:34" ht="15.05" customHeight="1">
      <c r="C10" s="825"/>
      <c r="D10" s="685"/>
      <c r="E10" s="350" t="s">
        <v>83</v>
      </c>
      <c r="F10" s="351">
        <f>SUM([1]start:end!F10)</f>
        <v>1</v>
      </c>
      <c r="G10" s="93">
        <f>SUM([1]start:end!G10)</f>
        <v>0</v>
      </c>
      <c r="H10" s="93">
        <f>SUM([1]start:end!H10)</f>
        <v>0</v>
      </c>
      <c r="I10" s="93">
        <f>SUM([1]start:end!I10)</f>
        <v>0</v>
      </c>
      <c r="J10" s="93">
        <f>SUM([1]start:end!J10)</f>
        <v>0</v>
      </c>
      <c r="K10" s="93">
        <f>SUM([1]start:end!K10)</f>
        <v>0</v>
      </c>
      <c r="L10" s="93">
        <f>SUM([1]start:end!L10)</f>
        <v>0</v>
      </c>
      <c r="M10" s="93">
        <f>SUM([1]start:end!M10)</f>
        <v>0</v>
      </c>
      <c r="N10" s="93">
        <f>SUM([1]start:end!N10)</f>
        <v>0</v>
      </c>
      <c r="O10" s="93">
        <f>SUM([1]start:end!O10)</f>
        <v>0</v>
      </c>
      <c r="P10" s="93">
        <f>SUM([1]start:end!P10)</f>
        <v>0</v>
      </c>
      <c r="Q10" s="93">
        <f>SUM([1]start:end!Q10)</f>
        <v>0</v>
      </c>
      <c r="R10" s="93">
        <f>SUM([1]start:end!R10)</f>
        <v>0</v>
      </c>
      <c r="S10" s="93">
        <f>SUM([1]start:end!S10)</f>
        <v>0</v>
      </c>
      <c r="T10" s="93">
        <f>SUM([1]start:end!T10)</f>
        <v>0</v>
      </c>
      <c r="U10" s="93">
        <f>SUM([1]start:end!U10)</f>
        <v>0</v>
      </c>
      <c r="V10" s="93">
        <f>SUM([1]start:end!V10)</f>
        <v>0</v>
      </c>
      <c r="W10" s="93">
        <f>SUM([1]start:end!W10)</f>
        <v>0</v>
      </c>
      <c r="X10" s="93">
        <f>SUM([1]start:end!X10)</f>
        <v>0</v>
      </c>
      <c r="Y10" s="93">
        <f>SUM([1]start:end!Y10)</f>
        <v>2</v>
      </c>
      <c r="Z10" s="93">
        <f>SUM([1]start:end!Z10)</f>
        <v>0</v>
      </c>
      <c r="AA10" s="93">
        <f>SUM([1]start:end!AA10)</f>
        <v>2</v>
      </c>
      <c r="AB10" s="93">
        <f>SUM([1]start:end!AB10)</f>
        <v>6</v>
      </c>
      <c r="AC10" s="93">
        <f>SUM([1]start:end!AC10)</f>
        <v>0</v>
      </c>
      <c r="AD10" s="292">
        <f>SUM([1]start:end!AD10)</f>
        <v>0</v>
      </c>
      <c r="AE10" s="309">
        <f>SUM([1]start:end!AE10)</f>
        <v>11</v>
      </c>
      <c r="AF10" s="293">
        <f>SUM([1]start:end!AF10)</f>
        <v>0</v>
      </c>
      <c r="AG10" s="687">
        <f>SUM([1]start:end!AG10)</f>
        <v>11</v>
      </c>
      <c r="AH10" s="681"/>
    </row>
    <row r="11" spans="3:34" ht="15.05" customHeight="1">
      <c r="C11" s="825"/>
      <c r="D11" s="814" t="s">
        <v>84</v>
      </c>
      <c r="E11" s="815"/>
      <c r="F11" s="353">
        <f>SUM([1]start:end!F11)</f>
        <v>0</v>
      </c>
      <c r="G11" s="98">
        <f>SUM([1]start:end!G11)</f>
        <v>0</v>
      </c>
      <c r="H11" s="98">
        <f>SUM([1]start:end!H11)</f>
        <v>0</v>
      </c>
      <c r="I11" s="98">
        <f>SUM([1]start:end!I11)</f>
        <v>0</v>
      </c>
      <c r="J11" s="98">
        <f>SUM([1]start:end!J11)</f>
        <v>0</v>
      </c>
      <c r="K11" s="98">
        <f>SUM([1]start:end!K11)</f>
        <v>0</v>
      </c>
      <c r="L11" s="98">
        <f>SUM([1]start:end!L11)</f>
        <v>0</v>
      </c>
      <c r="M11" s="98">
        <f>SUM([1]start:end!M11)</f>
        <v>0</v>
      </c>
      <c r="N11" s="98">
        <f>SUM([1]start:end!N11)</f>
        <v>0</v>
      </c>
      <c r="O11" s="98">
        <f>SUM([1]start:end!O11)</f>
        <v>0</v>
      </c>
      <c r="P11" s="98">
        <f>SUM([1]start:end!P11)</f>
        <v>0</v>
      </c>
      <c r="Q11" s="98">
        <f>SUM([1]start:end!Q11)</f>
        <v>0</v>
      </c>
      <c r="R11" s="98">
        <f>SUM([1]start:end!R11)</f>
        <v>0</v>
      </c>
      <c r="S11" s="98">
        <f>SUM([1]start:end!S11)</f>
        <v>0</v>
      </c>
      <c r="T11" s="98">
        <f>SUM([1]start:end!T11)</f>
        <v>0</v>
      </c>
      <c r="U11" s="98">
        <f>SUM([1]start:end!U11)</f>
        <v>0</v>
      </c>
      <c r="V11" s="98">
        <f>SUM([1]start:end!V11)</f>
        <v>0</v>
      </c>
      <c r="W11" s="98">
        <f>SUM([1]start:end!W11)</f>
        <v>0</v>
      </c>
      <c r="X11" s="98">
        <f>SUM([1]start:end!X11)</f>
        <v>0</v>
      </c>
      <c r="Y11" s="98">
        <f>SUM([1]start:end!Y11)</f>
        <v>0</v>
      </c>
      <c r="Z11" s="98">
        <f>SUM([1]start:end!Z11)</f>
        <v>0</v>
      </c>
      <c r="AA11" s="98">
        <f>SUM([1]start:end!AA11)</f>
        <v>1</v>
      </c>
      <c r="AB11" s="98">
        <f>SUM([1]start:end!AB11)</f>
        <v>0</v>
      </c>
      <c r="AC11" s="98">
        <f>SUM([1]start:end!AC11)</f>
        <v>0</v>
      </c>
      <c r="AD11" s="298">
        <f>SUM([1]start:end!AD11)</f>
        <v>0</v>
      </c>
      <c r="AE11" s="354">
        <f>SUM([1]start:end!AE11)</f>
        <v>1</v>
      </c>
      <c r="AF11" s="299">
        <f>SUM([1]start:end!AF11)</f>
        <v>0</v>
      </c>
      <c r="AG11" s="680">
        <f>SUM([1]start:end!AG11)</f>
        <v>1</v>
      </c>
      <c r="AH11" s="681"/>
    </row>
    <row r="12" spans="3:34" ht="15.05" customHeight="1">
      <c r="C12" s="825"/>
      <c r="D12" s="685"/>
      <c r="E12" s="346" t="s">
        <v>85</v>
      </c>
      <c r="F12" s="347">
        <f>SUM([1]start:end!F12)</f>
        <v>0</v>
      </c>
      <c r="G12" s="87">
        <f>SUM([1]start:end!G12)</f>
        <v>0</v>
      </c>
      <c r="H12" s="87">
        <f>SUM([1]start:end!H12)</f>
        <v>0</v>
      </c>
      <c r="I12" s="87">
        <f>SUM([1]start:end!I12)</f>
        <v>0</v>
      </c>
      <c r="J12" s="87">
        <f>SUM([1]start:end!J12)</f>
        <v>0</v>
      </c>
      <c r="K12" s="87">
        <f>SUM([1]start:end!K12)</f>
        <v>0</v>
      </c>
      <c r="L12" s="87">
        <f>SUM([1]start:end!L12)</f>
        <v>0</v>
      </c>
      <c r="M12" s="87">
        <f>SUM([1]start:end!M12)</f>
        <v>0</v>
      </c>
      <c r="N12" s="87">
        <f>SUM([1]start:end!N12)</f>
        <v>0</v>
      </c>
      <c r="O12" s="87">
        <f>SUM([1]start:end!O12)</f>
        <v>0</v>
      </c>
      <c r="P12" s="87">
        <f>SUM([1]start:end!P12)</f>
        <v>0</v>
      </c>
      <c r="Q12" s="87">
        <f>SUM([1]start:end!Q12)</f>
        <v>0</v>
      </c>
      <c r="R12" s="87">
        <f>SUM([1]start:end!R12)</f>
        <v>0</v>
      </c>
      <c r="S12" s="87">
        <f>SUM([1]start:end!S12)</f>
        <v>0</v>
      </c>
      <c r="T12" s="87">
        <f>SUM([1]start:end!T12)</f>
        <v>0</v>
      </c>
      <c r="U12" s="87">
        <f>SUM([1]start:end!U12)</f>
        <v>0</v>
      </c>
      <c r="V12" s="87">
        <f>SUM([1]start:end!V12)</f>
        <v>0</v>
      </c>
      <c r="W12" s="87">
        <f>SUM([1]start:end!W12)</f>
        <v>0</v>
      </c>
      <c r="X12" s="87">
        <f>SUM([1]start:end!X12)</f>
        <v>0</v>
      </c>
      <c r="Y12" s="87">
        <f>SUM([1]start:end!Y12)</f>
        <v>0</v>
      </c>
      <c r="Z12" s="87">
        <f>SUM([1]start:end!Z12)</f>
        <v>0</v>
      </c>
      <c r="AA12" s="87">
        <f>SUM([1]start:end!AA12)</f>
        <v>0</v>
      </c>
      <c r="AB12" s="87">
        <f>SUM([1]start:end!AB12)</f>
        <v>0</v>
      </c>
      <c r="AC12" s="87">
        <f>SUM([1]start:end!AC12)</f>
        <v>0</v>
      </c>
      <c r="AD12" s="285">
        <f>SUM([1]start:end!AD12)</f>
        <v>0</v>
      </c>
      <c r="AE12" s="348">
        <f>SUM([1]start:end!AE12)</f>
        <v>0</v>
      </c>
      <c r="AF12" s="286">
        <f>SUM([1]start:end!AF12)</f>
        <v>0</v>
      </c>
      <c r="AG12" s="686">
        <f>SUM([1]start:end!AG12)</f>
        <v>0</v>
      </c>
      <c r="AH12" s="681"/>
    </row>
    <row r="13" spans="3:34" ht="15.05" customHeight="1">
      <c r="C13" s="825"/>
      <c r="D13" s="356"/>
      <c r="E13" s="350" t="s">
        <v>83</v>
      </c>
      <c r="F13" s="351">
        <f>SUM([1]start:end!F13)</f>
        <v>0</v>
      </c>
      <c r="G13" s="93">
        <f>SUM([1]start:end!G13)</f>
        <v>0</v>
      </c>
      <c r="H13" s="93">
        <f>SUM([1]start:end!H13)</f>
        <v>0</v>
      </c>
      <c r="I13" s="93">
        <f>SUM([1]start:end!I13)</f>
        <v>0</v>
      </c>
      <c r="J13" s="93">
        <f>SUM([1]start:end!J13)</f>
        <v>0</v>
      </c>
      <c r="K13" s="93">
        <f>SUM([1]start:end!K13)</f>
        <v>0</v>
      </c>
      <c r="L13" s="93">
        <f>SUM([1]start:end!L13)</f>
        <v>0</v>
      </c>
      <c r="M13" s="93">
        <f>SUM([1]start:end!M13)</f>
        <v>0</v>
      </c>
      <c r="N13" s="93">
        <f>SUM([1]start:end!N13)</f>
        <v>0</v>
      </c>
      <c r="O13" s="93">
        <f>SUM([1]start:end!O13)</f>
        <v>0</v>
      </c>
      <c r="P13" s="93">
        <f>SUM([1]start:end!P13)</f>
        <v>0</v>
      </c>
      <c r="Q13" s="93">
        <f>SUM([1]start:end!Q13)</f>
        <v>0</v>
      </c>
      <c r="R13" s="93">
        <f>SUM([1]start:end!R13)</f>
        <v>0</v>
      </c>
      <c r="S13" s="93">
        <f>SUM([1]start:end!S13)</f>
        <v>0</v>
      </c>
      <c r="T13" s="93">
        <f>SUM([1]start:end!T13)</f>
        <v>0</v>
      </c>
      <c r="U13" s="93">
        <f>SUM([1]start:end!U13)</f>
        <v>0</v>
      </c>
      <c r="V13" s="93">
        <f>SUM([1]start:end!V13)</f>
        <v>0</v>
      </c>
      <c r="W13" s="93">
        <f>SUM([1]start:end!W13)</f>
        <v>0</v>
      </c>
      <c r="X13" s="93">
        <f>SUM([1]start:end!X13)</f>
        <v>0</v>
      </c>
      <c r="Y13" s="93">
        <f>SUM([1]start:end!Y13)</f>
        <v>0</v>
      </c>
      <c r="Z13" s="93">
        <f>SUM([1]start:end!Z13)</f>
        <v>0</v>
      </c>
      <c r="AA13" s="93">
        <f>SUM([1]start:end!AA13)</f>
        <v>1</v>
      </c>
      <c r="AB13" s="93">
        <f>SUM([1]start:end!AB13)</f>
        <v>0</v>
      </c>
      <c r="AC13" s="93">
        <f>SUM([1]start:end!AC13)</f>
        <v>0</v>
      </c>
      <c r="AD13" s="292">
        <f>SUM([1]start:end!AD13)</f>
        <v>0</v>
      </c>
      <c r="AE13" s="309">
        <f>SUM([1]start:end!AE13)</f>
        <v>1</v>
      </c>
      <c r="AF13" s="293">
        <f>SUM([1]start:end!AF13)</f>
        <v>0</v>
      </c>
      <c r="AG13" s="687">
        <f>SUM([1]start:end!AG13)</f>
        <v>1</v>
      </c>
      <c r="AH13" s="681"/>
    </row>
    <row r="14" spans="3:34" ht="15.05" customHeight="1">
      <c r="C14" s="825"/>
      <c r="D14" s="812" t="s">
        <v>86</v>
      </c>
      <c r="E14" s="813"/>
      <c r="F14" s="357">
        <f>SUM([1]start:end!F14)</f>
        <v>0</v>
      </c>
      <c r="G14" s="109">
        <f>SUM([1]start:end!G14)</f>
        <v>0</v>
      </c>
      <c r="H14" s="109">
        <f>SUM([1]start:end!H14)</f>
        <v>0</v>
      </c>
      <c r="I14" s="109">
        <f>SUM([1]start:end!I14)</f>
        <v>0</v>
      </c>
      <c r="J14" s="109">
        <f>SUM([1]start:end!J14)</f>
        <v>1</v>
      </c>
      <c r="K14" s="109">
        <f>SUM([1]start:end!K14)</f>
        <v>0</v>
      </c>
      <c r="L14" s="109">
        <f>SUM([1]start:end!L14)</f>
        <v>0</v>
      </c>
      <c r="M14" s="109">
        <f>SUM([1]start:end!M14)</f>
        <v>0</v>
      </c>
      <c r="N14" s="109">
        <f>SUM([1]start:end!N14)</f>
        <v>0</v>
      </c>
      <c r="O14" s="109">
        <f>SUM([1]start:end!O14)</f>
        <v>4</v>
      </c>
      <c r="P14" s="109">
        <f>SUM([1]start:end!P14)</f>
        <v>0</v>
      </c>
      <c r="Q14" s="109">
        <f>SUM([1]start:end!Q14)</f>
        <v>0</v>
      </c>
      <c r="R14" s="109">
        <f>SUM([1]start:end!R14)</f>
        <v>0</v>
      </c>
      <c r="S14" s="109">
        <f>SUM([1]start:end!S14)</f>
        <v>0</v>
      </c>
      <c r="T14" s="109">
        <f>SUM([1]start:end!T14)</f>
        <v>0</v>
      </c>
      <c r="U14" s="109">
        <f>SUM([1]start:end!U14)</f>
        <v>0</v>
      </c>
      <c r="V14" s="109">
        <f>SUM([1]start:end!V14)</f>
        <v>0</v>
      </c>
      <c r="W14" s="109">
        <f>SUM([1]start:end!W14)</f>
        <v>0</v>
      </c>
      <c r="X14" s="109">
        <f>SUM([1]start:end!X14)</f>
        <v>0</v>
      </c>
      <c r="Y14" s="109">
        <f>SUM([1]start:end!Y14)</f>
        <v>0</v>
      </c>
      <c r="Z14" s="109">
        <f>SUM([1]start:end!Z14)</f>
        <v>0</v>
      </c>
      <c r="AA14" s="109">
        <f>SUM([1]start:end!AA14)</f>
        <v>0</v>
      </c>
      <c r="AB14" s="109">
        <f>SUM([1]start:end!AB14)</f>
        <v>0</v>
      </c>
      <c r="AC14" s="109">
        <f>SUM([1]start:end!AC14)</f>
        <v>0</v>
      </c>
      <c r="AD14" s="310">
        <f>SUM([1]start:end!AD14)</f>
        <v>0</v>
      </c>
      <c r="AE14" s="358">
        <f>SUM([1]start:end!AE14)</f>
        <v>5</v>
      </c>
      <c r="AF14" s="311">
        <f>SUM([1]start:end!AF14)</f>
        <v>0</v>
      </c>
      <c r="AG14" s="688">
        <f>SUM([1]start:end!AG14)</f>
        <v>5</v>
      </c>
      <c r="AH14" s="681"/>
    </row>
    <row r="15" spans="3:34" ht="15.05" customHeight="1">
      <c r="C15" s="825"/>
      <c r="D15" s="812" t="s">
        <v>87</v>
      </c>
      <c r="E15" s="813"/>
      <c r="F15" s="357">
        <f>SUM([1]start:end!F15)</f>
        <v>0</v>
      </c>
      <c r="G15" s="109">
        <f>SUM([1]start:end!G15)</f>
        <v>0</v>
      </c>
      <c r="H15" s="109">
        <f>SUM([1]start:end!H15)</f>
        <v>0</v>
      </c>
      <c r="I15" s="109">
        <f>SUM([1]start:end!I15)</f>
        <v>0</v>
      </c>
      <c r="J15" s="109">
        <f>SUM([1]start:end!J15)</f>
        <v>0</v>
      </c>
      <c r="K15" s="109">
        <f>SUM([1]start:end!K15)</f>
        <v>0</v>
      </c>
      <c r="L15" s="109">
        <f>SUM([1]start:end!L15)</f>
        <v>0</v>
      </c>
      <c r="M15" s="109">
        <f>SUM([1]start:end!M15)</f>
        <v>0</v>
      </c>
      <c r="N15" s="109">
        <f>SUM([1]start:end!N15)</f>
        <v>0</v>
      </c>
      <c r="O15" s="109">
        <f>SUM([1]start:end!O15)</f>
        <v>0</v>
      </c>
      <c r="P15" s="109">
        <f>SUM([1]start:end!P15)</f>
        <v>0</v>
      </c>
      <c r="Q15" s="109">
        <f>SUM([1]start:end!Q15)</f>
        <v>0</v>
      </c>
      <c r="R15" s="109">
        <f>SUM([1]start:end!R15)</f>
        <v>0</v>
      </c>
      <c r="S15" s="109">
        <f>SUM([1]start:end!S15)</f>
        <v>0</v>
      </c>
      <c r="T15" s="109">
        <f>SUM([1]start:end!T15)</f>
        <v>0</v>
      </c>
      <c r="U15" s="109">
        <f>SUM([1]start:end!U15)</f>
        <v>0</v>
      </c>
      <c r="V15" s="109">
        <f>SUM([1]start:end!V15)</f>
        <v>0</v>
      </c>
      <c r="W15" s="109">
        <f>SUM([1]start:end!W15)</f>
        <v>0</v>
      </c>
      <c r="X15" s="109">
        <f>SUM([1]start:end!X15)</f>
        <v>0</v>
      </c>
      <c r="Y15" s="109">
        <f>SUM([1]start:end!Y15)</f>
        <v>0</v>
      </c>
      <c r="Z15" s="109">
        <f>SUM([1]start:end!Z15)</f>
        <v>0</v>
      </c>
      <c r="AA15" s="109">
        <f>SUM([1]start:end!AA15)</f>
        <v>0</v>
      </c>
      <c r="AB15" s="109">
        <f>SUM([1]start:end!AB15)</f>
        <v>0</v>
      </c>
      <c r="AC15" s="109">
        <f>SUM([1]start:end!AC15)</f>
        <v>0</v>
      </c>
      <c r="AD15" s="310">
        <f>SUM([1]start:end!AD15)</f>
        <v>0</v>
      </c>
      <c r="AE15" s="358">
        <f>SUM([1]start:end!AE15)</f>
        <v>0</v>
      </c>
      <c r="AF15" s="311">
        <f>SUM([1]start:end!AF15)</f>
        <v>0</v>
      </c>
      <c r="AG15" s="688">
        <f>SUM([1]start:end!AG15)</f>
        <v>0</v>
      </c>
      <c r="AH15" s="681"/>
    </row>
    <row r="16" spans="3:34" ht="15.05" customHeight="1">
      <c r="C16" s="825"/>
      <c r="D16" s="812" t="s">
        <v>88</v>
      </c>
      <c r="E16" s="813"/>
      <c r="F16" s="357">
        <f>SUM([1]start:end!F16)</f>
        <v>0</v>
      </c>
      <c r="G16" s="109">
        <f>SUM([1]start:end!G16)</f>
        <v>0</v>
      </c>
      <c r="H16" s="109">
        <f>SUM([1]start:end!H16)</f>
        <v>0</v>
      </c>
      <c r="I16" s="109">
        <f>SUM([1]start:end!I16)</f>
        <v>0</v>
      </c>
      <c r="J16" s="109">
        <f>SUM([1]start:end!J16)</f>
        <v>0</v>
      </c>
      <c r="K16" s="109">
        <f>SUM([1]start:end!K16)</f>
        <v>0</v>
      </c>
      <c r="L16" s="109">
        <f>SUM([1]start:end!L16)</f>
        <v>0</v>
      </c>
      <c r="M16" s="109">
        <f>SUM([1]start:end!M16)</f>
        <v>0</v>
      </c>
      <c r="N16" s="109">
        <f>SUM([1]start:end!N16)</f>
        <v>0</v>
      </c>
      <c r="O16" s="109">
        <f>SUM([1]start:end!O16)</f>
        <v>0</v>
      </c>
      <c r="P16" s="109">
        <f>SUM([1]start:end!P16)</f>
        <v>0</v>
      </c>
      <c r="Q16" s="109">
        <f>SUM([1]start:end!Q16)</f>
        <v>0</v>
      </c>
      <c r="R16" s="109">
        <f>SUM([1]start:end!R16)</f>
        <v>0</v>
      </c>
      <c r="S16" s="109">
        <f>SUM([1]start:end!S16)</f>
        <v>0</v>
      </c>
      <c r="T16" s="109">
        <f>SUM([1]start:end!T16)</f>
        <v>0</v>
      </c>
      <c r="U16" s="109">
        <f>SUM([1]start:end!U16)</f>
        <v>0</v>
      </c>
      <c r="V16" s="109">
        <f>SUM([1]start:end!V16)</f>
        <v>0</v>
      </c>
      <c r="W16" s="109">
        <f>SUM([1]start:end!W16)</f>
        <v>0</v>
      </c>
      <c r="X16" s="109">
        <f>SUM([1]start:end!X16)</f>
        <v>0</v>
      </c>
      <c r="Y16" s="109">
        <f>SUM([1]start:end!Y16)</f>
        <v>0</v>
      </c>
      <c r="Z16" s="109">
        <f>SUM([1]start:end!Z16)</f>
        <v>0</v>
      </c>
      <c r="AA16" s="109">
        <f>SUM([1]start:end!AA16)</f>
        <v>0</v>
      </c>
      <c r="AB16" s="109">
        <f>SUM([1]start:end!AB16)</f>
        <v>0</v>
      </c>
      <c r="AC16" s="109">
        <f>SUM([1]start:end!AC16)</f>
        <v>0</v>
      </c>
      <c r="AD16" s="310">
        <f>SUM([1]start:end!AD16)</f>
        <v>0</v>
      </c>
      <c r="AE16" s="358">
        <f>SUM([1]start:end!AE16)</f>
        <v>0</v>
      </c>
      <c r="AF16" s="311">
        <f>SUM([1]start:end!AF16)</f>
        <v>0</v>
      </c>
      <c r="AG16" s="688">
        <f>SUM([1]start:end!AG16)</f>
        <v>0</v>
      </c>
      <c r="AH16" s="681"/>
    </row>
    <row r="17" spans="3:34" ht="15.05" customHeight="1">
      <c r="C17" s="825"/>
      <c r="D17" s="812" t="s">
        <v>89</v>
      </c>
      <c r="E17" s="813"/>
      <c r="F17" s="357">
        <f>SUM([1]start:end!F17)</f>
        <v>0</v>
      </c>
      <c r="G17" s="109">
        <f>SUM([1]start:end!G17)</f>
        <v>1</v>
      </c>
      <c r="H17" s="109">
        <f>SUM([1]start:end!H17)</f>
        <v>0</v>
      </c>
      <c r="I17" s="109">
        <f>SUM([1]start:end!I17)</f>
        <v>0</v>
      </c>
      <c r="J17" s="109">
        <f>SUM([1]start:end!J17)</f>
        <v>0</v>
      </c>
      <c r="K17" s="109">
        <f>SUM([1]start:end!K17)</f>
        <v>0</v>
      </c>
      <c r="L17" s="109">
        <f>SUM([1]start:end!L17)</f>
        <v>0</v>
      </c>
      <c r="M17" s="109">
        <f>SUM([1]start:end!M17)</f>
        <v>0</v>
      </c>
      <c r="N17" s="109">
        <f>SUM([1]start:end!N17)</f>
        <v>0</v>
      </c>
      <c r="O17" s="109">
        <f>SUM([1]start:end!O17)</f>
        <v>0</v>
      </c>
      <c r="P17" s="109">
        <f>SUM([1]start:end!P17)</f>
        <v>0</v>
      </c>
      <c r="Q17" s="109">
        <f>SUM([1]start:end!Q17)</f>
        <v>0</v>
      </c>
      <c r="R17" s="109">
        <f>SUM([1]start:end!R17)</f>
        <v>0</v>
      </c>
      <c r="S17" s="109">
        <f>SUM([1]start:end!S17)</f>
        <v>0</v>
      </c>
      <c r="T17" s="109">
        <f>SUM([1]start:end!T17)</f>
        <v>0</v>
      </c>
      <c r="U17" s="109">
        <f>SUM([1]start:end!U17)</f>
        <v>0</v>
      </c>
      <c r="V17" s="109">
        <f>SUM([1]start:end!V17)</f>
        <v>0</v>
      </c>
      <c r="W17" s="109">
        <f>SUM([1]start:end!W17)</f>
        <v>0</v>
      </c>
      <c r="X17" s="109">
        <f>SUM([1]start:end!X17)</f>
        <v>0</v>
      </c>
      <c r="Y17" s="109">
        <f>SUM([1]start:end!Y17)</f>
        <v>0</v>
      </c>
      <c r="Z17" s="109">
        <f>SUM([1]start:end!Z17)</f>
        <v>0</v>
      </c>
      <c r="AA17" s="109">
        <f>SUM([1]start:end!AA17)</f>
        <v>0</v>
      </c>
      <c r="AB17" s="109">
        <f>SUM([1]start:end!AB17)</f>
        <v>0</v>
      </c>
      <c r="AC17" s="109">
        <f>SUM([1]start:end!AC17)</f>
        <v>0</v>
      </c>
      <c r="AD17" s="310">
        <f>SUM([1]start:end!AD17)</f>
        <v>0</v>
      </c>
      <c r="AE17" s="358">
        <f>SUM([1]start:end!AE17)</f>
        <v>1</v>
      </c>
      <c r="AF17" s="311">
        <f>SUM([1]start:end!AF17)</f>
        <v>0</v>
      </c>
      <c r="AG17" s="688">
        <f>SUM([1]start:end!AG17)</f>
        <v>1</v>
      </c>
      <c r="AH17" s="681"/>
    </row>
    <row r="18" spans="3:34" ht="15.05" customHeight="1">
      <c r="C18" s="825"/>
      <c r="D18" s="814" t="s">
        <v>90</v>
      </c>
      <c r="E18" s="815"/>
      <c r="F18" s="340">
        <f>SUM([1]start:end!F18)</f>
        <v>1</v>
      </c>
      <c r="G18" s="104">
        <f>SUM([1]start:end!G18)</f>
        <v>0</v>
      </c>
      <c r="H18" s="104">
        <f>SUM([1]start:end!H18)</f>
        <v>0</v>
      </c>
      <c r="I18" s="104">
        <f>SUM([1]start:end!I18)</f>
        <v>0</v>
      </c>
      <c r="J18" s="104">
        <f>SUM([1]start:end!J18)</f>
        <v>0</v>
      </c>
      <c r="K18" s="104">
        <f>SUM([1]start:end!K18)</f>
        <v>0</v>
      </c>
      <c r="L18" s="104">
        <f>SUM([1]start:end!L18)</f>
        <v>0</v>
      </c>
      <c r="M18" s="104">
        <f>SUM([1]start:end!M18)</f>
        <v>0</v>
      </c>
      <c r="N18" s="104">
        <f>SUM([1]start:end!N18)</f>
        <v>0</v>
      </c>
      <c r="O18" s="104">
        <f>SUM([1]start:end!O18)</f>
        <v>0</v>
      </c>
      <c r="P18" s="104">
        <f>SUM([1]start:end!P18)</f>
        <v>0</v>
      </c>
      <c r="Q18" s="104">
        <f>SUM([1]start:end!Q18)</f>
        <v>0</v>
      </c>
      <c r="R18" s="104">
        <f>SUM([1]start:end!R18)</f>
        <v>0</v>
      </c>
      <c r="S18" s="104">
        <f>SUM([1]start:end!S18)</f>
        <v>0</v>
      </c>
      <c r="T18" s="104">
        <f>SUM([1]start:end!T18)</f>
        <v>0</v>
      </c>
      <c r="U18" s="104">
        <f>SUM([1]start:end!U18)</f>
        <v>0</v>
      </c>
      <c r="V18" s="104">
        <f>SUM([1]start:end!V18)</f>
        <v>1</v>
      </c>
      <c r="W18" s="104">
        <f>SUM([1]start:end!W18)</f>
        <v>0</v>
      </c>
      <c r="X18" s="104">
        <f>SUM([1]start:end!X18)</f>
        <v>0</v>
      </c>
      <c r="Y18" s="104">
        <f>SUM([1]start:end!Y18)</f>
        <v>0</v>
      </c>
      <c r="Z18" s="104">
        <f>SUM([1]start:end!Z18)</f>
        <v>0</v>
      </c>
      <c r="AA18" s="104">
        <f>SUM([1]start:end!AA18)</f>
        <v>0</v>
      </c>
      <c r="AB18" s="104">
        <f>SUM([1]start:end!AB18)</f>
        <v>0</v>
      </c>
      <c r="AC18" s="104">
        <f>SUM([1]start:end!AC18)</f>
        <v>8</v>
      </c>
      <c r="AD18" s="360">
        <f>SUM([1]start:end!AD18)</f>
        <v>0</v>
      </c>
      <c r="AE18" s="361">
        <f>SUM([1]start:end!AE18)</f>
        <v>10</v>
      </c>
      <c r="AF18" s="362">
        <f>SUM([1]start:end!AF18)</f>
        <v>0</v>
      </c>
      <c r="AG18" s="403">
        <f>SUM([1]start:end!AG18)</f>
        <v>10</v>
      </c>
      <c r="AH18" s="681"/>
    </row>
    <row r="19" spans="3:34" ht="15.05" customHeight="1">
      <c r="C19" s="825"/>
      <c r="D19" s="685"/>
      <c r="E19" s="346" t="s">
        <v>91</v>
      </c>
      <c r="F19" s="347">
        <f>SUM([1]start:end!F19)</f>
        <v>0</v>
      </c>
      <c r="G19" s="87">
        <f>SUM([1]start:end!G19)</f>
        <v>0</v>
      </c>
      <c r="H19" s="87">
        <f>SUM([1]start:end!H19)</f>
        <v>0</v>
      </c>
      <c r="I19" s="87">
        <f>SUM([1]start:end!I19)</f>
        <v>0</v>
      </c>
      <c r="J19" s="87">
        <f>SUM([1]start:end!J19)</f>
        <v>0</v>
      </c>
      <c r="K19" s="87">
        <f>SUM([1]start:end!K19)</f>
        <v>0</v>
      </c>
      <c r="L19" s="87">
        <f>SUM([1]start:end!L19)</f>
        <v>0</v>
      </c>
      <c r="M19" s="87">
        <f>SUM([1]start:end!M19)</f>
        <v>0</v>
      </c>
      <c r="N19" s="87">
        <f>SUM([1]start:end!N19)</f>
        <v>0</v>
      </c>
      <c r="O19" s="87">
        <f>SUM([1]start:end!O19)</f>
        <v>0</v>
      </c>
      <c r="P19" s="87">
        <f>SUM([1]start:end!P19)</f>
        <v>0</v>
      </c>
      <c r="Q19" s="87">
        <f>SUM([1]start:end!Q19)</f>
        <v>0</v>
      </c>
      <c r="R19" s="87">
        <f>SUM([1]start:end!R19)</f>
        <v>0</v>
      </c>
      <c r="S19" s="87">
        <f>SUM([1]start:end!S19)</f>
        <v>0</v>
      </c>
      <c r="T19" s="87">
        <f>SUM([1]start:end!T19)</f>
        <v>0</v>
      </c>
      <c r="U19" s="87">
        <f>SUM([1]start:end!U19)</f>
        <v>0</v>
      </c>
      <c r="V19" s="87">
        <f>SUM([1]start:end!V19)</f>
        <v>0</v>
      </c>
      <c r="W19" s="87">
        <f>SUM([1]start:end!W19)</f>
        <v>0</v>
      </c>
      <c r="X19" s="87">
        <f>SUM([1]start:end!X19)</f>
        <v>0</v>
      </c>
      <c r="Y19" s="87">
        <f>SUM([1]start:end!Y19)</f>
        <v>0</v>
      </c>
      <c r="Z19" s="87">
        <f>SUM([1]start:end!Z19)</f>
        <v>0</v>
      </c>
      <c r="AA19" s="87">
        <f>SUM([1]start:end!AA19)</f>
        <v>0</v>
      </c>
      <c r="AB19" s="87">
        <f>SUM([1]start:end!AB19)</f>
        <v>0</v>
      </c>
      <c r="AC19" s="87">
        <f>SUM([1]start:end!AC19)</f>
        <v>0</v>
      </c>
      <c r="AD19" s="285">
        <f>SUM([1]start:end!AD19)</f>
        <v>0</v>
      </c>
      <c r="AE19" s="348">
        <f>SUM([1]start:end!AE19)</f>
        <v>0</v>
      </c>
      <c r="AF19" s="286">
        <f>SUM([1]start:end!AF19)</f>
        <v>0</v>
      </c>
      <c r="AG19" s="686">
        <f>SUM([1]start:end!AG19)</f>
        <v>0</v>
      </c>
      <c r="AH19" s="681"/>
    </row>
    <row r="20" spans="3:34" ht="15.05" customHeight="1">
      <c r="C20" s="825"/>
      <c r="D20" s="685"/>
      <c r="E20" s="346" t="s">
        <v>92</v>
      </c>
      <c r="F20" s="347">
        <f>SUM([1]start:end!F20)</f>
        <v>0</v>
      </c>
      <c r="G20" s="87">
        <f>SUM([1]start:end!G20)</f>
        <v>0</v>
      </c>
      <c r="H20" s="87">
        <f>SUM([1]start:end!H20)</f>
        <v>0</v>
      </c>
      <c r="I20" s="87">
        <f>SUM([1]start:end!I20)</f>
        <v>0</v>
      </c>
      <c r="J20" s="87">
        <f>SUM([1]start:end!J20)</f>
        <v>0</v>
      </c>
      <c r="K20" s="87">
        <f>SUM([1]start:end!K20)</f>
        <v>0</v>
      </c>
      <c r="L20" s="87">
        <f>SUM([1]start:end!L20)</f>
        <v>0</v>
      </c>
      <c r="M20" s="87">
        <f>SUM([1]start:end!M20)</f>
        <v>0</v>
      </c>
      <c r="N20" s="87">
        <f>SUM([1]start:end!N20)</f>
        <v>0</v>
      </c>
      <c r="O20" s="87">
        <f>SUM([1]start:end!O20)</f>
        <v>0</v>
      </c>
      <c r="P20" s="87">
        <f>SUM([1]start:end!P20)</f>
        <v>0</v>
      </c>
      <c r="Q20" s="87">
        <f>SUM([1]start:end!Q20)</f>
        <v>0</v>
      </c>
      <c r="R20" s="87">
        <f>SUM([1]start:end!R20)</f>
        <v>0</v>
      </c>
      <c r="S20" s="87">
        <f>SUM([1]start:end!S20)</f>
        <v>0</v>
      </c>
      <c r="T20" s="87">
        <f>SUM([1]start:end!T20)</f>
        <v>0</v>
      </c>
      <c r="U20" s="87">
        <f>SUM([1]start:end!U20)</f>
        <v>0</v>
      </c>
      <c r="V20" s="87">
        <f>SUM([1]start:end!V20)</f>
        <v>0</v>
      </c>
      <c r="W20" s="87">
        <f>SUM([1]start:end!W20)</f>
        <v>0</v>
      </c>
      <c r="X20" s="87">
        <f>SUM([1]start:end!X20)</f>
        <v>0</v>
      </c>
      <c r="Y20" s="87">
        <f>SUM([1]start:end!Y20)</f>
        <v>0</v>
      </c>
      <c r="Z20" s="87">
        <f>SUM([1]start:end!Z20)</f>
        <v>0</v>
      </c>
      <c r="AA20" s="87">
        <f>SUM([1]start:end!AA20)</f>
        <v>0</v>
      </c>
      <c r="AB20" s="87">
        <f>SUM([1]start:end!AB20)</f>
        <v>0</v>
      </c>
      <c r="AC20" s="87">
        <f>SUM([1]start:end!AC20)</f>
        <v>5</v>
      </c>
      <c r="AD20" s="285">
        <f>SUM([1]start:end!AD20)</f>
        <v>0</v>
      </c>
      <c r="AE20" s="348">
        <f>SUM([1]start:end!AE20)</f>
        <v>5</v>
      </c>
      <c r="AF20" s="286">
        <f>SUM([1]start:end!AF20)</f>
        <v>0</v>
      </c>
      <c r="AG20" s="686">
        <f>SUM([1]start:end!AG20)</f>
        <v>5</v>
      </c>
      <c r="AH20" s="681"/>
    </row>
    <row r="21" spans="3:34" ht="15.05" customHeight="1">
      <c r="C21" s="825"/>
      <c r="D21" s="356"/>
      <c r="E21" s="350" t="s">
        <v>83</v>
      </c>
      <c r="F21" s="351">
        <f>SUM([1]start:end!F21)</f>
        <v>1</v>
      </c>
      <c r="G21" s="93">
        <f>SUM([1]start:end!G21)</f>
        <v>0</v>
      </c>
      <c r="H21" s="93">
        <f>SUM([1]start:end!H21)</f>
        <v>0</v>
      </c>
      <c r="I21" s="93">
        <f>SUM([1]start:end!I21)</f>
        <v>0</v>
      </c>
      <c r="J21" s="93">
        <f>SUM([1]start:end!J21)</f>
        <v>0</v>
      </c>
      <c r="K21" s="93">
        <f>SUM([1]start:end!K21)</f>
        <v>0</v>
      </c>
      <c r="L21" s="93">
        <f>SUM([1]start:end!L21)</f>
        <v>0</v>
      </c>
      <c r="M21" s="93">
        <f>SUM([1]start:end!M21)</f>
        <v>0</v>
      </c>
      <c r="N21" s="93">
        <f>SUM([1]start:end!N21)</f>
        <v>0</v>
      </c>
      <c r="O21" s="93">
        <f>SUM([1]start:end!O21)</f>
        <v>0</v>
      </c>
      <c r="P21" s="93">
        <f>SUM([1]start:end!P21)</f>
        <v>0</v>
      </c>
      <c r="Q21" s="93">
        <f>SUM([1]start:end!Q21)</f>
        <v>0</v>
      </c>
      <c r="R21" s="93">
        <f>SUM([1]start:end!R21)</f>
        <v>0</v>
      </c>
      <c r="S21" s="93">
        <f>SUM([1]start:end!S21)</f>
        <v>0</v>
      </c>
      <c r="T21" s="93">
        <f>SUM([1]start:end!T21)</f>
        <v>0</v>
      </c>
      <c r="U21" s="93">
        <f>SUM([1]start:end!U21)</f>
        <v>0</v>
      </c>
      <c r="V21" s="93">
        <f>SUM([1]start:end!V21)</f>
        <v>1</v>
      </c>
      <c r="W21" s="93">
        <f>SUM([1]start:end!W21)</f>
        <v>0</v>
      </c>
      <c r="X21" s="93">
        <f>SUM([1]start:end!X21)</f>
        <v>0</v>
      </c>
      <c r="Y21" s="93">
        <f>SUM([1]start:end!Y21)</f>
        <v>0</v>
      </c>
      <c r="Z21" s="93">
        <f>SUM([1]start:end!Z21)</f>
        <v>0</v>
      </c>
      <c r="AA21" s="93">
        <f>SUM([1]start:end!AA21)</f>
        <v>0</v>
      </c>
      <c r="AB21" s="93">
        <f>SUM([1]start:end!AB21)</f>
        <v>0</v>
      </c>
      <c r="AC21" s="93">
        <f>SUM([1]start:end!AC21)</f>
        <v>3</v>
      </c>
      <c r="AD21" s="292">
        <f>SUM([1]start:end!AD21)</f>
        <v>0</v>
      </c>
      <c r="AE21" s="309">
        <f>SUM([1]start:end!AE21)</f>
        <v>5</v>
      </c>
      <c r="AF21" s="293">
        <f>SUM([1]start:end!AF21)</f>
        <v>0</v>
      </c>
      <c r="AG21" s="687">
        <f>SUM([1]start:end!AG21)</f>
        <v>5</v>
      </c>
    </row>
    <row r="22" spans="3:34" ht="15.05" customHeight="1">
      <c r="C22" s="825"/>
      <c r="D22" s="812" t="s">
        <v>93</v>
      </c>
      <c r="E22" s="813"/>
      <c r="F22" s="340">
        <f>SUM([1]start:end!F22)</f>
        <v>0</v>
      </c>
      <c r="G22" s="104">
        <f>SUM([1]start:end!G22)</f>
        <v>0</v>
      </c>
      <c r="H22" s="104">
        <f>SUM([1]start:end!H22)</f>
        <v>0</v>
      </c>
      <c r="I22" s="104">
        <f>SUM([1]start:end!I22)</f>
        <v>0</v>
      </c>
      <c r="J22" s="104">
        <f>SUM([1]start:end!J22)</f>
        <v>0</v>
      </c>
      <c r="K22" s="104">
        <f>SUM([1]start:end!K22)</f>
        <v>0</v>
      </c>
      <c r="L22" s="104">
        <f>SUM([1]start:end!L22)</f>
        <v>0</v>
      </c>
      <c r="M22" s="104">
        <f>SUM([1]start:end!M22)</f>
        <v>0</v>
      </c>
      <c r="N22" s="104">
        <f>SUM([1]start:end!N22)</f>
        <v>0</v>
      </c>
      <c r="O22" s="104">
        <f>SUM([1]start:end!O22)</f>
        <v>0</v>
      </c>
      <c r="P22" s="104">
        <f>SUM([1]start:end!P22)</f>
        <v>0</v>
      </c>
      <c r="Q22" s="104">
        <f>SUM([1]start:end!Q22)</f>
        <v>0</v>
      </c>
      <c r="R22" s="104">
        <f>SUM([1]start:end!R22)</f>
        <v>0</v>
      </c>
      <c r="S22" s="104">
        <f>SUM([1]start:end!S22)</f>
        <v>0</v>
      </c>
      <c r="T22" s="104">
        <f>SUM([1]start:end!T22)</f>
        <v>0</v>
      </c>
      <c r="U22" s="104">
        <f>SUM([1]start:end!U22)</f>
        <v>0</v>
      </c>
      <c r="V22" s="104">
        <f>SUM([1]start:end!V22)</f>
        <v>1</v>
      </c>
      <c r="W22" s="104">
        <f>SUM([1]start:end!W22)</f>
        <v>0</v>
      </c>
      <c r="X22" s="104">
        <f>SUM([1]start:end!X22)</f>
        <v>0</v>
      </c>
      <c r="Y22" s="104">
        <f>SUM([1]start:end!Y22)</f>
        <v>0</v>
      </c>
      <c r="Z22" s="104">
        <f>SUM([1]start:end!Z22)</f>
        <v>0</v>
      </c>
      <c r="AA22" s="104">
        <f>SUM([1]start:end!AA22)</f>
        <v>0</v>
      </c>
      <c r="AB22" s="104">
        <f>SUM([1]start:end!AB22)</f>
        <v>0</v>
      </c>
      <c r="AC22" s="104">
        <f>SUM([1]start:end!AC22)</f>
        <v>0</v>
      </c>
      <c r="AD22" s="360">
        <f>SUM([1]start:end!AD22)</f>
        <v>0</v>
      </c>
      <c r="AE22" s="361">
        <f>SUM([1]start:end!AE22)</f>
        <v>1</v>
      </c>
      <c r="AF22" s="362">
        <f>SUM([1]start:end!AF22)</f>
        <v>1</v>
      </c>
      <c r="AG22" s="403">
        <f>SUM([1]start:end!AG22)</f>
        <v>2</v>
      </c>
    </row>
    <row r="23" spans="3:34" ht="15.05" customHeight="1">
      <c r="C23" s="825"/>
      <c r="D23" s="812" t="s">
        <v>94</v>
      </c>
      <c r="E23" s="813"/>
      <c r="F23" s="357">
        <f>SUM([1]start:end!F23)</f>
        <v>2</v>
      </c>
      <c r="G23" s="109">
        <f>SUM([1]start:end!G23)</f>
        <v>2</v>
      </c>
      <c r="H23" s="109">
        <f>SUM([1]start:end!H23)</f>
        <v>0</v>
      </c>
      <c r="I23" s="109">
        <f>SUM([1]start:end!I23)</f>
        <v>0</v>
      </c>
      <c r="J23" s="109">
        <f>SUM([1]start:end!J23)</f>
        <v>0</v>
      </c>
      <c r="K23" s="109">
        <f>SUM([1]start:end!K23)</f>
        <v>0</v>
      </c>
      <c r="L23" s="109">
        <f>SUM([1]start:end!L23)</f>
        <v>0</v>
      </c>
      <c r="M23" s="109">
        <f>SUM([1]start:end!M23)</f>
        <v>0</v>
      </c>
      <c r="N23" s="109">
        <f>SUM([1]start:end!N23)</f>
        <v>0</v>
      </c>
      <c r="O23" s="109">
        <f>SUM([1]start:end!O23)</f>
        <v>0</v>
      </c>
      <c r="P23" s="109">
        <f>SUM([1]start:end!P23)</f>
        <v>0</v>
      </c>
      <c r="Q23" s="109">
        <f>SUM([1]start:end!Q23)</f>
        <v>0</v>
      </c>
      <c r="R23" s="109">
        <f>SUM([1]start:end!R23)</f>
        <v>0</v>
      </c>
      <c r="S23" s="109">
        <f>SUM([1]start:end!S23)</f>
        <v>0</v>
      </c>
      <c r="T23" s="109">
        <f>SUM([1]start:end!T23)</f>
        <v>0</v>
      </c>
      <c r="U23" s="109">
        <f>SUM([1]start:end!U23)</f>
        <v>0</v>
      </c>
      <c r="V23" s="109">
        <f>SUM([1]start:end!V23)</f>
        <v>0</v>
      </c>
      <c r="W23" s="109">
        <f>SUM([1]start:end!W23)</f>
        <v>0</v>
      </c>
      <c r="X23" s="109">
        <f>SUM([1]start:end!X23)</f>
        <v>0</v>
      </c>
      <c r="Y23" s="109">
        <f>SUM([1]start:end!Y23)</f>
        <v>0</v>
      </c>
      <c r="Z23" s="109">
        <f>SUM([1]start:end!Z23)</f>
        <v>0</v>
      </c>
      <c r="AA23" s="109">
        <f>SUM([1]start:end!AA23)</f>
        <v>0</v>
      </c>
      <c r="AB23" s="109">
        <f>SUM([1]start:end!AB23)</f>
        <v>0</v>
      </c>
      <c r="AC23" s="109">
        <f>SUM([1]start:end!AC23)</f>
        <v>0</v>
      </c>
      <c r="AD23" s="310">
        <f>SUM([1]start:end!AD23)</f>
        <v>0</v>
      </c>
      <c r="AE23" s="358">
        <f>SUM([1]start:end!AE23)</f>
        <v>4</v>
      </c>
      <c r="AF23" s="311">
        <f>SUM([1]start:end!AF23)</f>
        <v>0</v>
      </c>
      <c r="AG23" s="688">
        <f>SUM([1]start:end!AG23)</f>
        <v>4</v>
      </c>
    </row>
    <row r="24" spans="3:34" ht="15.05" customHeight="1">
      <c r="C24" s="825"/>
      <c r="D24" s="814" t="s">
        <v>95</v>
      </c>
      <c r="E24" s="815"/>
      <c r="F24" s="340">
        <f>SUM([1]start:end!F24)</f>
        <v>3</v>
      </c>
      <c r="G24" s="104">
        <f>SUM([1]start:end!G24)</f>
        <v>2</v>
      </c>
      <c r="H24" s="104">
        <f>SUM([1]start:end!H24)</f>
        <v>0</v>
      </c>
      <c r="I24" s="104">
        <f>SUM([1]start:end!I24)</f>
        <v>0</v>
      </c>
      <c r="J24" s="104">
        <f>SUM([1]start:end!J24)</f>
        <v>2</v>
      </c>
      <c r="K24" s="104">
        <f>SUM([1]start:end!K24)</f>
        <v>1</v>
      </c>
      <c r="L24" s="104">
        <f>SUM([1]start:end!L24)</f>
        <v>3</v>
      </c>
      <c r="M24" s="104">
        <f>SUM([1]start:end!M24)</f>
        <v>0</v>
      </c>
      <c r="N24" s="104">
        <f>SUM([1]start:end!N24)</f>
        <v>0</v>
      </c>
      <c r="O24" s="104">
        <f>SUM([1]start:end!O24)</f>
        <v>29</v>
      </c>
      <c r="P24" s="104">
        <f>SUM([1]start:end!P24)</f>
        <v>0</v>
      </c>
      <c r="Q24" s="104">
        <f>SUM([1]start:end!Q24)</f>
        <v>0</v>
      </c>
      <c r="R24" s="104">
        <f>SUM([1]start:end!R24)</f>
        <v>0</v>
      </c>
      <c r="S24" s="104">
        <f>SUM([1]start:end!S24)</f>
        <v>0</v>
      </c>
      <c r="T24" s="104">
        <f>SUM([1]start:end!T24)</f>
        <v>0</v>
      </c>
      <c r="U24" s="104">
        <f>SUM([1]start:end!U24)</f>
        <v>0</v>
      </c>
      <c r="V24" s="104">
        <f>SUM([1]start:end!V24)</f>
        <v>58</v>
      </c>
      <c r="W24" s="104">
        <f>SUM([1]start:end!W24)</f>
        <v>0</v>
      </c>
      <c r="X24" s="104">
        <f>SUM([1]start:end!X24)</f>
        <v>0</v>
      </c>
      <c r="Y24" s="104">
        <f>SUM([1]start:end!Y24)</f>
        <v>1</v>
      </c>
      <c r="Z24" s="104">
        <f>SUM([1]start:end!Z24)</f>
        <v>0</v>
      </c>
      <c r="AA24" s="104">
        <f>SUM([1]start:end!AA24)</f>
        <v>1</v>
      </c>
      <c r="AB24" s="104">
        <f>SUM([1]start:end!AB24)</f>
        <v>0</v>
      </c>
      <c r="AC24" s="104">
        <f>SUM([1]start:end!AC24)</f>
        <v>1</v>
      </c>
      <c r="AD24" s="360">
        <f>SUM([1]start:end!AD24)</f>
        <v>0</v>
      </c>
      <c r="AE24" s="361">
        <f>SUM([1]start:end!AE24)</f>
        <v>101</v>
      </c>
      <c r="AF24" s="362">
        <f>SUM([1]start:end!AF24)</f>
        <v>6</v>
      </c>
      <c r="AG24" s="403">
        <f>SUM([1]start:end!AG24)</f>
        <v>107</v>
      </c>
    </row>
    <row r="25" spans="3:34" ht="15.05" customHeight="1">
      <c r="C25" s="825"/>
      <c r="D25" s="685"/>
      <c r="E25" s="346" t="s">
        <v>96</v>
      </c>
      <c r="F25" s="347">
        <f>SUM([1]start:end!F25)</f>
        <v>0</v>
      </c>
      <c r="G25" s="87">
        <f>SUM([1]start:end!G25)</f>
        <v>0</v>
      </c>
      <c r="H25" s="87">
        <f>SUM([1]start:end!H25)</f>
        <v>0</v>
      </c>
      <c r="I25" s="87">
        <f>SUM([1]start:end!I25)</f>
        <v>0</v>
      </c>
      <c r="J25" s="87">
        <f>SUM([1]start:end!J25)</f>
        <v>0</v>
      </c>
      <c r="K25" s="87">
        <f>SUM([1]start:end!K25)</f>
        <v>0</v>
      </c>
      <c r="L25" s="87">
        <f>SUM([1]start:end!L25)</f>
        <v>0</v>
      </c>
      <c r="M25" s="87">
        <f>SUM([1]start:end!M25)</f>
        <v>0</v>
      </c>
      <c r="N25" s="87">
        <f>SUM([1]start:end!N25)</f>
        <v>0</v>
      </c>
      <c r="O25" s="87">
        <f>SUM([1]start:end!O25)</f>
        <v>0</v>
      </c>
      <c r="P25" s="87">
        <f>SUM([1]start:end!P25)</f>
        <v>0</v>
      </c>
      <c r="Q25" s="87">
        <f>SUM([1]start:end!Q25)</f>
        <v>0</v>
      </c>
      <c r="R25" s="87">
        <f>SUM([1]start:end!R25)</f>
        <v>0</v>
      </c>
      <c r="S25" s="87">
        <f>SUM([1]start:end!S25)</f>
        <v>0</v>
      </c>
      <c r="T25" s="87">
        <f>SUM([1]start:end!T25)</f>
        <v>0</v>
      </c>
      <c r="U25" s="87">
        <f>SUM([1]start:end!U25)</f>
        <v>0</v>
      </c>
      <c r="V25" s="87">
        <f>SUM([1]start:end!V25)</f>
        <v>0</v>
      </c>
      <c r="W25" s="87">
        <f>SUM([1]start:end!W25)</f>
        <v>0</v>
      </c>
      <c r="X25" s="87">
        <f>SUM([1]start:end!X25)</f>
        <v>0</v>
      </c>
      <c r="Y25" s="87">
        <f>SUM([1]start:end!Y25)</f>
        <v>0</v>
      </c>
      <c r="Z25" s="87">
        <f>SUM([1]start:end!Z25)</f>
        <v>0</v>
      </c>
      <c r="AA25" s="87">
        <f>SUM([1]start:end!AA25)</f>
        <v>0</v>
      </c>
      <c r="AB25" s="87">
        <f>SUM([1]start:end!AB25)</f>
        <v>0</v>
      </c>
      <c r="AC25" s="87">
        <f>SUM([1]start:end!AC25)</f>
        <v>1</v>
      </c>
      <c r="AD25" s="285">
        <f>SUM([1]start:end!AD25)</f>
        <v>0</v>
      </c>
      <c r="AE25" s="348">
        <f>SUM([1]start:end!AE25)</f>
        <v>1</v>
      </c>
      <c r="AF25" s="286">
        <f>SUM([1]start:end!AF25)</f>
        <v>0</v>
      </c>
      <c r="AG25" s="686">
        <f>SUM([1]start:end!AG25)</f>
        <v>1</v>
      </c>
    </row>
    <row r="26" spans="3:34" ht="15.05" customHeight="1">
      <c r="C26" s="825"/>
      <c r="D26" s="356"/>
      <c r="E26" s="350" t="s">
        <v>97</v>
      </c>
      <c r="F26" s="351">
        <f>SUM([1]start:end!F26)</f>
        <v>3</v>
      </c>
      <c r="G26" s="93">
        <f>SUM([1]start:end!G26)</f>
        <v>2</v>
      </c>
      <c r="H26" s="93">
        <f>SUM([1]start:end!H26)</f>
        <v>0</v>
      </c>
      <c r="I26" s="93">
        <f>SUM([1]start:end!I26)</f>
        <v>0</v>
      </c>
      <c r="J26" s="93">
        <f>SUM([1]start:end!J26)</f>
        <v>2</v>
      </c>
      <c r="K26" s="93">
        <f>SUM([1]start:end!K26)</f>
        <v>1</v>
      </c>
      <c r="L26" s="93">
        <f>SUM([1]start:end!L26)</f>
        <v>3</v>
      </c>
      <c r="M26" s="93">
        <f>SUM([1]start:end!M26)</f>
        <v>0</v>
      </c>
      <c r="N26" s="93">
        <f>SUM([1]start:end!N26)</f>
        <v>0</v>
      </c>
      <c r="O26" s="93">
        <f>SUM([1]start:end!O26)</f>
        <v>29</v>
      </c>
      <c r="P26" s="93">
        <f>SUM([1]start:end!P26)</f>
        <v>0</v>
      </c>
      <c r="Q26" s="93">
        <f>SUM([1]start:end!Q26)</f>
        <v>0</v>
      </c>
      <c r="R26" s="93">
        <f>SUM([1]start:end!R26)</f>
        <v>0</v>
      </c>
      <c r="S26" s="93">
        <f>SUM([1]start:end!S26)</f>
        <v>0</v>
      </c>
      <c r="T26" s="93">
        <f>SUM([1]start:end!T26)</f>
        <v>0</v>
      </c>
      <c r="U26" s="93">
        <f>SUM([1]start:end!U26)</f>
        <v>0</v>
      </c>
      <c r="V26" s="93">
        <f>SUM([1]start:end!V26)</f>
        <v>58</v>
      </c>
      <c r="W26" s="93">
        <f>SUM([1]start:end!W26)</f>
        <v>0</v>
      </c>
      <c r="X26" s="93">
        <f>SUM([1]start:end!X26)</f>
        <v>0</v>
      </c>
      <c r="Y26" s="93">
        <f>SUM([1]start:end!Y26)</f>
        <v>1</v>
      </c>
      <c r="Z26" s="93">
        <f>SUM([1]start:end!Z26)</f>
        <v>0</v>
      </c>
      <c r="AA26" s="93">
        <f>SUM([1]start:end!AA26)</f>
        <v>1</v>
      </c>
      <c r="AB26" s="93">
        <f>SUM([1]start:end!AB26)</f>
        <v>0</v>
      </c>
      <c r="AC26" s="93">
        <f>SUM([1]start:end!AC26)</f>
        <v>0</v>
      </c>
      <c r="AD26" s="292">
        <f>SUM([1]start:end!AD26)</f>
        <v>0</v>
      </c>
      <c r="AE26" s="309">
        <f>SUM([1]start:end!AE26)</f>
        <v>100</v>
      </c>
      <c r="AF26" s="293">
        <f>SUM([1]start:end!AF26)</f>
        <v>6</v>
      </c>
      <c r="AG26" s="687">
        <f>SUM([1]start:end!AG26)</f>
        <v>106</v>
      </c>
    </row>
    <row r="27" spans="3:34" ht="15.05" customHeight="1" thickBot="1">
      <c r="C27" s="826"/>
      <c r="D27" s="816" t="s">
        <v>98</v>
      </c>
      <c r="E27" s="817"/>
      <c r="F27" s="364">
        <f>SUM([1]start:end!F27)</f>
        <v>0</v>
      </c>
      <c r="G27" s="321">
        <f>SUM([1]start:end!G27)</f>
        <v>0</v>
      </c>
      <c r="H27" s="321">
        <f>SUM([1]start:end!H27)</f>
        <v>0</v>
      </c>
      <c r="I27" s="321">
        <f>SUM([1]start:end!I27)</f>
        <v>1</v>
      </c>
      <c r="J27" s="321">
        <f>SUM([1]start:end!J27)</f>
        <v>0</v>
      </c>
      <c r="K27" s="321">
        <f>SUM([1]start:end!K27)</f>
        <v>0</v>
      </c>
      <c r="L27" s="321">
        <f>SUM([1]start:end!L27)</f>
        <v>0</v>
      </c>
      <c r="M27" s="321">
        <f>SUM([1]start:end!M27)</f>
        <v>0</v>
      </c>
      <c r="N27" s="321">
        <f>SUM([1]start:end!N27)</f>
        <v>0</v>
      </c>
      <c r="O27" s="321">
        <f>SUM([1]start:end!O27)</f>
        <v>1</v>
      </c>
      <c r="P27" s="321">
        <f>SUM([1]start:end!P27)</f>
        <v>0</v>
      </c>
      <c r="Q27" s="321">
        <f>SUM([1]start:end!Q27)</f>
        <v>0</v>
      </c>
      <c r="R27" s="321">
        <f>SUM([1]start:end!R27)</f>
        <v>0</v>
      </c>
      <c r="S27" s="321">
        <f>SUM([1]start:end!S27)</f>
        <v>0</v>
      </c>
      <c r="T27" s="321">
        <f>SUM([1]start:end!T27)</f>
        <v>0</v>
      </c>
      <c r="U27" s="321">
        <f>SUM([1]start:end!U27)</f>
        <v>0</v>
      </c>
      <c r="V27" s="321">
        <f>SUM([1]start:end!V27)</f>
        <v>0</v>
      </c>
      <c r="W27" s="321">
        <f>SUM([1]start:end!W27)</f>
        <v>0</v>
      </c>
      <c r="X27" s="321">
        <f>SUM([1]start:end!X27)</f>
        <v>0</v>
      </c>
      <c r="Y27" s="321">
        <f>SUM([1]start:end!Y27)</f>
        <v>0</v>
      </c>
      <c r="Z27" s="321">
        <f>SUM([1]start:end!Z27)</f>
        <v>0</v>
      </c>
      <c r="AA27" s="321">
        <f>SUM([1]start:end!AA27)</f>
        <v>1</v>
      </c>
      <c r="AB27" s="321">
        <f>SUM([1]start:end!AB27)</f>
        <v>7</v>
      </c>
      <c r="AC27" s="321">
        <f>SUM([1]start:end!AC27)</f>
        <v>0</v>
      </c>
      <c r="AD27" s="322">
        <f>SUM([1]start:end!AD27)</f>
        <v>0</v>
      </c>
      <c r="AE27" s="365">
        <f>SUM([1]start:end!AE27)</f>
        <v>10</v>
      </c>
      <c r="AF27" s="323">
        <f>SUM([1]start:end!AF27)</f>
        <v>0</v>
      </c>
      <c r="AG27" s="689">
        <f>SUM([1]start:end!AG27)</f>
        <v>10</v>
      </c>
    </row>
    <row r="28" spans="3:34" ht="15.05" customHeight="1"/>
  </sheetData>
  <mergeCells count="20">
    <mergeCell ref="D22:E22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  <mergeCell ref="AG3:AG4"/>
    <mergeCell ref="C3:E4"/>
    <mergeCell ref="F3:U3"/>
    <mergeCell ref="V3:W3"/>
    <mergeCell ref="X3:AA3"/>
    <mergeCell ref="AC3:AD3"/>
  </mergeCells>
  <phoneticPr fontId="3"/>
  <pageMargins left="0.78700000000000003" right="0.78700000000000003" top="0.98399999999999999" bottom="0.98399999999999999" header="0.51200000000000001" footer="0.51200000000000001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ABEB-50C2-4DF0-BA1D-8EBF32A0E910}">
  <sheetPr>
    <pageSetUpPr fitToPage="1"/>
  </sheetPr>
  <dimension ref="C2:O37"/>
  <sheetViews>
    <sheetView showGridLines="0" showZeros="0" topLeftCell="A22" zoomScale="115" zoomScaleNormal="115" zoomScaleSheetLayoutView="115" workbookViewId="0">
      <selection activeCell="A8" sqref="A8:A11"/>
    </sheetView>
  </sheetViews>
  <sheetFormatPr defaultColWidth="8.69921875" defaultRowHeight="10.65"/>
  <cols>
    <col min="1" max="2" width="0.69921875" style="16" customWidth="1"/>
    <col min="3" max="3" width="2.69921875" style="16" customWidth="1"/>
    <col min="4" max="4" width="2.5" style="16" customWidth="1"/>
    <col min="5" max="5" width="16.5" style="16" customWidth="1"/>
    <col min="6" max="6" width="4.69921875" style="16" bestFit="1" customWidth="1"/>
    <col min="7" max="8" width="7.5" style="16" customWidth="1"/>
    <col min="9" max="9" width="4.69921875" style="16" bestFit="1" customWidth="1"/>
    <col min="10" max="11" width="7.5" style="16" customWidth="1"/>
    <col min="12" max="12" width="4.69921875" style="16" bestFit="1" customWidth="1"/>
    <col min="13" max="14" width="7.5" style="16" customWidth="1"/>
    <col min="15" max="16" width="0.69921875" style="16" customWidth="1"/>
    <col min="17" max="16384" width="8.69921875" style="16"/>
  </cols>
  <sheetData>
    <row r="2" spans="3:15" ht="15.05" customHeight="1" thickBot="1">
      <c r="C2" s="367" t="s">
        <v>139</v>
      </c>
      <c r="L2" s="258"/>
      <c r="M2" s="258"/>
      <c r="N2" s="258"/>
    </row>
    <row r="3" spans="3:15" ht="15.05" customHeight="1">
      <c r="C3" s="692" t="s">
        <v>140</v>
      </c>
      <c r="D3" s="829"/>
      <c r="E3" s="830"/>
      <c r="F3" s="738" t="s">
        <v>42</v>
      </c>
      <c r="G3" s="759"/>
      <c r="H3" s="834"/>
      <c r="I3" s="740" t="s">
        <v>43</v>
      </c>
      <c r="J3" s="759"/>
      <c r="K3" s="834"/>
      <c r="L3" s="835" t="s">
        <v>44</v>
      </c>
      <c r="M3" s="836"/>
      <c r="N3" s="837"/>
    </row>
    <row r="4" spans="3:15" ht="30.7" thickBot="1">
      <c r="C4" s="831"/>
      <c r="D4" s="832"/>
      <c r="E4" s="833"/>
      <c r="F4" s="202" t="s">
        <v>45</v>
      </c>
      <c r="G4" s="368" t="s">
        <v>74</v>
      </c>
      <c r="H4" s="369" t="s">
        <v>75</v>
      </c>
      <c r="I4" s="205" t="s">
        <v>47</v>
      </c>
      <c r="J4" s="368" t="s">
        <v>74</v>
      </c>
      <c r="K4" s="369" t="s">
        <v>75</v>
      </c>
      <c r="L4" s="205" t="s">
        <v>47</v>
      </c>
      <c r="M4" s="203" t="s">
        <v>74</v>
      </c>
      <c r="N4" s="370" t="s">
        <v>75</v>
      </c>
    </row>
    <row r="5" spans="3:15" ht="15.05" customHeight="1">
      <c r="C5" s="742" t="s">
        <v>141</v>
      </c>
      <c r="D5" s="739"/>
      <c r="E5" s="741"/>
      <c r="F5" s="371">
        <f>SUM(F6,F36)</f>
        <v>20</v>
      </c>
      <c r="G5" s="208">
        <f t="shared" ref="G5:G35" si="0">F5/$F$5*100</f>
        <v>100</v>
      </c>
      <c r="H5" s="372" t="s">
        <v>99</v>
      </c>
      <c r="I5" s="373">
        <f>SUM(I6,I36)</f>
        <v>486</v>
      </c>
      <c r="J5" s="208">
        <f t="shared" ref="J5:J36" si="1">I5/$I$5*100</f>
        <v>100</v>
      </c>
      <c r="K5" s="372" t="s">
        <v>77</v>
      </c>
      <c r="L5" s="373"/>
      <c r="M5" s="374"/>
      <c r="N5" s="375" t="s">
        <v>77</v>
      </c>
      <c r="O5" s="340"/>
    </row>
    <row r="6" spans="3:15" ht="15.05" customHeight="1" thickBot="1">
      <c r="C6" s="733" t="s">
        <v>136</v>
      </c>
      <c r="D6" s="734"/>
      <c r="E6" s="735"/>
      <c r="F6" s="376">
        <f>SUM(F7,F24,F33,F27,F32)</f>
        <v>20</v>
      </c>
      <c r="G6" s="215">
        <f t="shared" si="0"/>
        <v>100</v>
      </c>
      <c r="H6" s="377">
        <f>F6/$F$6*100</f>
        <v>100</v>
      </c>
      <c r="I6" s="378">
        <f>SUM(I7,I24,I33,I27,I32)</f>
        <v>486</v>
      </c>
      <c r="J6" s="215">
        <f t="shared" si="1"/>
        <v>100</v>
      </c>
      <c r="K6" s="377">
        <f>I6/$I$6*100</f>
        <v>100</v>
      </c>
      <c r="L6" s="378"/>
      <c r="M6" s="215"/>
      <c r="N6" s="219"/>
    </row>
    <row r="7" spans="3:15" ht="15.05" customHeight="1" thickTop="1">
      <c r="C7" s="838" t="s">
        <v>142</v>
      </c>
      <c r="D7" s="840" t="s">
        <v>143</v>
      </c>
      <c r="E7" s="841"/>
      <c r="F7" s="220">
        <f>SUM(F8:F23)</f>
        <v>6</v>
      </c>
      <c r="G7" s="221">
        <f t="shared" si="0"/>
        <v>30</v>
      </c>
      <c r="H7" s="18">
        <f>F7/$F$6*100</f>
        <v>30</v>
      </c>
      <c r="I7" s="223">
        <f>SUM(I8:I23)</f>
        <v>47</v>
      </c>
      <c r="J7" s="221">
        <f t="shared" si="1"/>
        <v>9.6707818930041149</v>
      </c>
      <c r="K7" s="379">
        <f>I7/$I$6*100</f>
        <v>9.6707818930041149</v>
      </c>
      <c r="L7" s="380"/>
      <c r="M7" s="221">
        <v>0</v>
      </c>
      <c r="N7" s="224">
        <v>0</v>
      </c>
    </row>
    <row r="8" spans="3:15" ht="15.05" customHeight="1">
      <c r="C8" s="838"/>
      <c r="D8" s="19"/>
      <c r="E8" s="83" t="s">
        <v>144</v>
      </c>
      <c r="F8" s="226"/>
      <c r="G8" s="227">
        <f t="shared" si="0"/>
        <v>0</v>
      </c>
      <c r="H8" s="381">
        <f t="shared" ref="H8:H35" si="2">F8/$F$6*100</f>
        <v>0</v>
      </c>
      <c r="I8" s="229"/>
      <c r="J8" s="227">
        <f t="shared" si="1"/>
        <v>0</v>
      </c>
      <c r="K8" s="382">
        <f t="shared" ref="K8:K35" si="3">I8/$I$6*100</f>
        <v>0</v>
      </c>
      <c r="L8" s="383"/>
      <c r="M8" s="227"/>
      <c r="N8" s="230"/>
    </row>
    <row r="9" spans="3:15" ht="15.05" customHeight="1">
      <c r="C9" s="838"/>
      <c r="D9" s="19"/>
      <c r="E9" s="83" t="s">
        <v>112</v>
      </c>
      <c r="F9" s="226">
        <v>1</v>
      </c>
      <c r="G9" s="227">
        <f t="shared" si="0"/>
        <v>5</v>
      </c>
      <c r="H9" s="381">
        <f t="shared" si="2"/>
        <v>5</v>
      </c>
      <c r="I9" s="229">
        <v>27</v>
      </c>
      <c r="J9" s="227">
        <f t="shared" si="1"/>
        <v>5.5555555555555554</v>
      </c>
      <c r="K9" s="85">
        <f t="shared" si="3"/>
        <v>5.5555555555555554</v>
      </c>
      <c r="L9" s="383"/>
      <c r="M9" s="227"/>
      <c r="N9" s="230"/>
    </row>
    <row r="10" spans="3:15" ht="15.05" customHeight="1">
      <c r="C10" s="838"/>
      <c r="D10" s="19"/>
      <c r="E10" s="83" t="s">
        <v>145</v>
      </c>
      <c r="F10" s="226"/>
      <c r="G10" s="227">
        <f t="shared" si="0"/>
        <v>0</v>
      </c>
      <c r="H10" s="381">
        <f t="shared" si="2"/>
        <v>0</v>
      </c>
      <c r="I10" s="229"/>
      <c r="J10" s="227">
        <f t="shared" si="1"/>
        <v>0</v>
      </c>
      <c r="K10" s="85">
        <f t="shared" si="3"/>
        <v>0</v>
      </c>
      <c r="L10" s="383"/>
      <c r="M10" s="227"/>
      <c r="N10" s="230"/>
    </row>
    <row r="11" spans="3:15" ht="15.05" customHeight="1">
      <c r="C11" s="838"/>
      <c r="D11" s="19"/>
      <c r="E11" s="83" t="s">
        <v>146</v>
      </c>
      <c r="F11" s="226">
        <v>1</v>
      </c>
      <c r="G11" s="227">
        <f t="shared" si="0"/>
        <v>5</v>
      </c>
      <c r="H11" s="381">
        <f t="shared" si="2"/>
        <v>5</v>
      </c>
      <c r="I11" s="229">
        <v>1</v>
      </c>
      <c r="J11" s="227">
        <f t="shared" si="1"/>
        <v>0.20576131687242799</v>
      </c>
      <c r="K11" s="85">
        <f t="shared" si="3"/>
        <v>0.20576131687242799</v>
      </c>
      <c r="L11" s="383"/>
      <c r="M11" s="227"/>
      <c r="N11" s="230"/>
    </row>
    <row r="12" spans="3:15" ht="15.05" customHeight="1">
      <c r="C12" s="838"/>
      <c r="D12" s="19"/>
      <c r="E12" s="83" t="s">
        <v>147</v>
      </c>
      <c r="F12" s="226"/>
      <c r="G12" s="227">
        <f t="shared" si="0"/>
        <v>0</v>
      </c>
      <c r="H12" s="381">
        <f t="shared" si="2"/>
        <v>0</v>
      </c>
      <c r="I12" s="229"/>
      <c r="J12" s="227">
        <f t="shared" si="1"/>
        <v>0</v>
      </c>
      <c r="K12" s="85">
        <f t="shared" si="3"/>
        <v>0</v>
      </c>
      <c r="L12" s="383"/>
      <c r="M12" s="227"/>
      <c r="N12" s="230"/>
    </row>
    <row r="13" spans="3:15" ht="15.05" customHeight="1">
      <c r="C13" s="838"/>
      <c r="D13" s="19"/>
      <c r="E13" s="83" t="s">
        <v>148</v>
      </c>
      <c r="F13" s="226"/>
      <c r="G13" s="227">
        <f t="shared" si="0"/>
        <v>0</v>
      </c>
      <c r="H13" s="381">
        <f t="shared" si="2"/>
        <v>0</v>
      </c>
      <c r="I13" s="229"/>
      <c r="J13" s="227">
        <f t="shared" si="1"/>
        <v>0</v>
      </c>
      <c r="K13" s="85">
        <f>I13/$I$6*100</f>
        <v>0</v>
      </c>
      <c r="L13" s="383"/>
      <c r="M13" s="227"/>
      <c r="N13" s="230"/>
    </row>
    <row r="14" spans="3:15" ht="15.05" customHeight="1">
      <c r="C14" s="838"/>
      <c r="D14" s="19"/>
      <c r="E14" s="83" t="s">
        <v>149</v>
      </c>
      <c r="F14" s="226"/>
      <c r="G14" s="227">
        <f t="shared" si="0"/>
        <v>0</v>
      </c>
      <c r="H14" s="381">
        <f t="shared" si="2"/>
        <v>0</v>
      </c>
      <c r="I14" s="229"/>
      <c r="J14" s="227">
        <f t="shared" si="1"/>
        <v>0</v>
      </c>
      <c r="K14" s="85">
        <f t="shared" si="3"/>
        <v>0</v>
      </c>
      <c r="L14" s="383"/>
      <c r="M14" s="227"/>
      <c r="N14" s="230"/>
    </row>
    <row r="15" spans="3:15" ht="15.05" customHeight="1">
      <c r="C15" s="838"/>
      <c r="D15" s="19"/>
      <c r="E15" s="83" t="s">
        <v>150</v>
      </c>
      <c r="F15" s="226"/>
      <c r="G15" s="227">
        <f t="shared" si="0"/>
        <v>0</v>
      </c>
      <c r="H15" s="381">
        <f t="shared" si="2"/>
        <v>0</v>
      </c>
      <c r="I15" s="229"/>
      <c r="J15" s="227">
        <f t="shared" si="1"/>
        <v>0</v>
      </c>
      <c r="K15" s="85">
        <f t="shared" si="3"/>
        <v>0</v>
      </c>
      <c r="L15" s="383"/>
      <c r="M15" s="227"/>
      <c r="N15" s="230"/>
    </row>
    <row r="16" spans="3:15" ht="15.05" customHeight="1">
      <c r="C16" s="838"/>
      <c r="D16" s="19"/>
      <c r="E16" s="83" t="s">
        <v>151</v>
      </c>
      <c r="F16" s="226"/>
      <c r="G16" s="227">
        <f t="shared" si="0"/>
        <v>0</v>
      </c>
      <c r="H16" s="381">
        <f t="shared" si="2"/>
        <v>0</v>
      </c>
      <c r="I16" s="229"/>
      <c r="J16" s="227">
        <f t="shared" si="1"/>
        <v>0</v>
      </c>
      <c r="K16" s="85">
        <f t="shared" si="3"/>
        <v>0</v>
      </c>
      <c r="L16" s="383"/>
      <c r="M16" s="227"/>
      <c r="N16" s="230"/>
    </row>
    <row r="17" spans="3:14" ht="15.05" customHeight="1">
      <c r="C17" s="838"/>
      <c r="D17" s="19"/>
      <c r="E17" s="346" t="s">
        <v>152</v>
      </c>
      <c r="F17" s="226">
        <v>4</v>
      </c>
      <c r="G17" s="227">
        <f t="shared" si="0"/>
        <v>20</v>
      </c>
      <c r="H17" s="381">
        <f t="shared" si="2"/>
        <v>20</v>
      </c>
      <c r="I17" s="229">
        <v>19</v>
      </c>
      <c r="J17" s="227">
        <f t="shared" si="1"/>
        <v>3.9094650205761319</v>
      </c>
      <c r="K17" s="85">
        <f t="shared" si="3"/>
        <v>3.9094650205761319</v>
      </c>
      <c r="L17" s="383"/>
      <c r="M17" s="227"/>
      <c r="N17" s="230"/>
    </row>
    <row r="18" spans="3:14" ht="15.05" customHeight="1">
      <c r="C18" s="838"/>
      <c r="D18" s="19"/>
      <c r="E18" s="83" t="s">
        <v>153</v>
      </c>
      <c r="F18" s="226"/>
      <c r="G18" s="227">
        <f t="shared" si="0"/>
        <v>0</v>
      </c>
      <c r="H18" s="381">
        <f t="shared" si="2"/>
        <v>0</v>
      </c>
      <c r="I18" s="229"/>
      <c r="J18" s="227">
        <f t="shared" si="1"/>
        <v>0</v>
      </c>
      <c r="K18" s="85">
        <f t="shared" si="3"/>
        <v>0</v>
      </c>
      <c r="L18" s="383"/>
      <c r="M18" s="227"/>
      <c r="N18" s="230"/>
    </row>
    <row r="19" spans="3:14" ht="15.05" customHeight="1">
      <c r="C19" s="838"/>
      <c r="D19" s="19"/>
      <c r="E19" s="83" t="s">
        <v>154</v>
      </c>
      <c r="F19" s="226"/>
      <c r="G19" s="227">
        <f t="shared" si="0"/>
        <v>0</v>
      </c>
      <c r="H19" s="381">
        <f t="shared" si="2"/>
        <v>0</v>
      </c>
      <c r="I19" s="229"/>
      <c r="J19" s="227">
        <f t="shared" si="1"/>
        <v>0</v>
      </c>
      <c r="K19" s="85">
        <f t="shared" si="3"/>
        <v>0</v>
      </c>
      <c r="L19" s="383"/>
      <c r="M19" s="227"/>
      <c r="N19" s="230"/>
    </row>
    <row r="20" spans="3:14" ht="15.05" customHeight="1">
      <c r="C20" s="838"/>
      <c r="D20" s="19"/>
      <c r="E20" s="83" t="s">
        <v>155</v>
      </c>
      <c r="F20" s="226"/>
      <c r="G20" s="227">
        <f t="shared" si="0"/>
        <v>0</v>
      </c>
      <c r="H20" s="381">
        <f t="shared" si="2"/>
        <v>0</v>
      </c>
      <c r="I20" s="229"/>
      <c r="J20" s="227">
        <f t="shared" si="1"/>
        <v>0</v>
      </c>
      <c r="K20" s="85">
        <f t="shared" si="3"/>
        <v>0</v>
      </c>
      <c r="L20" s="383"/>
      <c r="M20" s="227"/>
      <c r="N20" s="230"/>
    </row>
    <row r="21" spans="3:14" ht="15.05" customHeight="1">
      <c r="C21" s="838"/>
      <c r="D21" s="19"/>
      <c r="E21" s="83" t="s">
        <v>156</v>
      </c>
      <c r="F21" s="226"/>
      <c r="G21" s="227">
        <f t="shared" si="0"/>
        <v>0</v>
      </c>
      <c r="H21" s="381">
        <f t="shared" si="2"/>
        <v>0</v>
      </c>
      <c r="I21" s="229"/>
      <c r="J21" s="227">
        <f t="shared" si="1"/>
        <v>0</v>
      </c>
      <c r="K21" s="85">
        <f t="shared" si="3"/>
        <v>0</v>
      </c>
      <c r="L21" s="383"/>
      <c r="M21" s="227"/>
      <c r="N21" s="230"/>
    </row>
    <row r="22" spans="3:14" ht="15.05" customHeight="1">
      <c r="C22" s="838"/>
      <c r="D22" s="19"/>
      <c r="E22" s="83" t="s">
        <v>157</v>
      </c>
      <c r="F22" s="226"/>
      <c r="G22" s="227">
        <f t="shared" si="0"/>
        <v>0</v>
      </c>
      <c r="H22" s="381">
        <f t="shared" si="2"/>
        <v>0</v>
      </c>
      <c r="I22" s="229"/>
      <c r="J22" s="227">
        <f t="shared" si="1"/>
        <v>0</v>
      </c>
      <c r="K22" s="85">
        <f t="shared" si="3"/>
        <v>0</v>
      </c>
      <c r="L22" s="383"/>
      <c r="M22" s="227"/>
      <c r="N22" s="230"/>
    </row>
    <row r="23" spans="3:14" ht="15.05" customHeight="1">
      <c r="C23" s="838"/>
      <c r="D23" s="384"/>
      <c r="E23" s="89" t="s">
        <v>158</v>
      </c>
      <c r="F23" s="231"/>
      <c r="G23" s="232">
        <f t="shared" si="0"/>
        <v>0</v>
      </c>
      <c r="H23" s="385">
        <f t="shared" si="2"/>
        <v>0</v>
      </c>
      <c r="I23" s="234"/>
      <c r="J23" s="232">
        <f t="shared" si="1"/>
        <v>0</v>
      </c>
      <c r="K23" s="91">
        <f t="shared" si="3"/>
        <v>0</v>
      </c>
      <c r="L23" s="386"/>
      <c r="M23" s="232"/>
      <c r="N23" s="235"/>
    </row>
    <row r="24" spans="3:14" ht="15.05" customHeight="1">
      <c r="C24" s="838"/>
      <c r="D24" s="842" t="s">
        <v>108</v>
      </c>
      <c r="E24" s="691"/>
      <c r="F24" s="236">
        <f>SUM(F25:F26)</f>
        <v>10</v>
      </c>
      <c r="G24" s="239">
        <f t="shared" si="0"/>
        <v>50</v>
      </c>
      <c r="H24" s="18">
        <f t="shared" si="2"/>
        <v>50</v>
      </c>
      <c r="I24" s="238">
        <f>SUM(I25:I26)</f>
        <v>433</v>
      </c>
      <c r="J24" s="239">
        <f t="shared" si="1"/>
        <v>89.094650205761312</v>
      </c>
      <c r="K24" s="96">
        <f t="shared" si="3"/>
        <v>89.094650205761312</v>
      </c>
      <c r="L24" s="387"/>
      <c r="M24" s="239"/>
      <c r="N24" s="240"/>
    </row>
    <row r="25" spans="3:14" ht="15.05" customHeight="1">
      <c r="C25" s="838"/>
      <c r="D25" s="19"/>
      <c r="E25" s="83" t="s">
        <v>127</v>
      </c>
      <c r="F25" s="226">
        <v>10</v>
      </c>
      <c r="G25" s="227">
        <f t="shared" si="0"/>
        <v>50</v>
      </c>
      <c r="H25" s="381">
        <f t="shared" si="2"/>
        <v>50</v>
      </c>
      <c r="I25" s="229">
        <v>433</v>
      </c>
      <c r="J25" s="227">
        <f t="shared" si="1"/>
        <v>89.094650205761312</v>
      </c>
      <c r="K25" s="85">
        <f t="shared" si="3"/>
        <v>89.094650205761312</v>
      </c>
      <c r="L25" s="383"/>
      <c r="M25" s="227"/>
      <c r="N25" s="230"/>
    </row>
    <row r="26" spans="3:14" ht="15.05" customHeight="1">
      <c r="C26" s="838"/>
      <c r="D26" s="384"/>
      <c r="E26" s="89" t="s">
        <v>159</v>
      </c>
      <c r="F26" s="231">
        <v>0</v>
      </c>
      <c r="G26" s="232">
        <f t="shared" si="0"/>
        <v>0</v>
      </c>
      <c r="H26" s="385">
        <f t="shared" si="2"/>
        <v>0</v>
      </c>
      <c r="I26" s="234">
        <v>0</v>
      </c>
      <c r="J26" s="232">
        <f t="shared" si="1"/>
        <v>0</v>
      </c>
      <c r="K26" s="91">
        <f t="shared" si="3"/>
        <v>0</v>
      </c>
      <c r="L26" s="386"/>
      <c r="M26" s="232"/>
      <c r="N26" s="235"/>
    </row>
    <row r="27" spans="3:14" ht="15.05" customHeight="1">
      <c r="C27" s="838"/>
      <c r="D27" s="743" t="s">
        <v>109</v>
      </c>
      <c r="E27" s="744"/>
      <c r="F27" s="236">
        <f>SUM(F28:F31)</f>
        <v>3</v>
      </c>
      <c r="G27" s="388">
        <f>F27/$F$5*100</f>
        <v>15</v>
      </c>
      <c r="H27" s="239">
        <f>F27/$F$6*100</f>
        <v>15</v>
      </c>
      <c r="I27" s="238">
        <f>SUM(I28:I31)</f>
        <v>3</v>
      </c>
      <c r="J27" s="388">
        <f>I27/$I$5*100</f>
        <v>0.61728395061728392</v>
      </c>
      <c r="K27" s="96">
        <f>I27/$I$6*100</f>
        <v>0.61728395061728392</v>
      </c>
      <c r="L27" s="387"/>
      <c r="M27" s="239"/>
      <c r="N27" s="240"/>
    </row>
    <row r="28" spans="3:14" ht="15.05" customHeight="1">
      <c r="C28" s="838"/>
      <c r="D28" s="835"/>
      <c r="E28" s="346" t="s">
        <v>129</v>
      </c>
      <c r="F28" s="226"/>
      <c r="G28" s="227">
        <f>F28/$F$5*100</f>
        <v>0</v>
      </c>
      <c r="H28" s="227">
        <f>F28/$F$6*100</f>
        <v>0</v>
      </c>
      <c r="I28" s="229"/>
      <c r="J28" s="227">
        <f>I28/$I$5*100</f>
        <v>0</v>
      </c>
      <c r="K28" s="85">
        <f>I28/$I$6*100</f>
        <v>0</v>
      </c>
      <c r="L28" s="383"/>
      <c r="M28" s="227"/>
      <c r="N28" s="230"/>
    </row>
    <row r="29" spans="3:14" ht="15.05" customHeight="1">
      <c r="C29" s="838"/>
      <c r="D29" s="835"/>
      <c r="E29" s="389" t="s">
        <v>130</v>
      </c>
      <c r="F29" s="390"/>
      <c r="G29" s="227">
        <f t="shared" ref="G29:G31" si="4">F29/$F$5*100</f>
        <v>0</v>
      </c>
      <c r="H29" s="227">
        <f t="shared" ref="H29:H31" si="5">F29/$F$6*100</f>
        <v>0</v>
      </c>
      <c r="I29" s="391"/>
      <c r="J29" s="227">
        <f t="shared" ref="J29:J31" si="6">I29/$I$5*100</f>
        <v>0</v>
      </c>
      <c r="K29" s="85">
        <f t="shared" ref="K29:K31" si="7">I29/$I$6*100</f>
        <v>0</v>
      </c>
      <c r="L29" s="392"/>
      <c r="M29" s="393"/>
      <c r="N29" s="394"/>
    </row>
    <row r="30" spans="3:14" ht="15.05" customHeight="1">
      <c r="C30" s="838"/>
      <c r="D30" s="835"/>
      <c r="E30" s="389" t="s">
        <v>160</v>
      </c>
      <c r="F30" s="390">
        <v>3</v>
      </c>
      <c r="G30" s="227">
        <f t="shared" si="4"/>
        <v>15</v>
      </c>
      <c r="H30" s="227">
        <f t="shared" si="5"/>
        <v>15</v>
      </c>
      <c r="I30" s="391">
        <v>3</v>
      </c>
      <c r="J30" s="227">
        <f t="shared" si="6"/>
        <v>0.61728395061728392</v>
      </c>
      <c r="K30" s="85">
        <f t="shared" si="7"/>
        <v>0.61728395061728392</v>
      </c>
      <c r="L30" s="392"/>
      <c r="M30" s="393"/>
      <c r="N30" s="394"/>
    </row>
    <row r="31" spans="3:14" ht="15.05" customHeight="1">
      <c r="C31" s="838"/>
      <c r="D31" s="843"/>
      <c r="E31" s="89" t="s">
        <v>83</v>
      </c>
      <c r="F31" s="231"/>
      <c r="G31" s="232">
        <f t="shared" si="4"/>
        <v>0</v>
      </c>
      <c r="H31" s="385">
        <f t="shared" si="5"/>
        <v>0</v>
      </c>
      <c r="I31" s="234">
        <v>0</v>
      </c>
      <c r="J31" s="232">
        <f t="shared" si="6"/>
        <v>0</v>
      </c>
      <c r="K31" s="91">
        <f t="shared" si="7"/>
        <v>0</v>
      </c>
      <c r="L31" s="386"/>
      <c r="M31" s="232"/>
      <c r="N31" s="235"/>
    </row>
    <row r="32" spans="3:14" ht="15.05" customHeight="1">
      <c r="C32" s="838"/>
      <c r="D32" s="844" t="s">
        <v>161</v>
      </c>
      <c r="E32" s="706"/>
      <c r="F32" s="245">
        <v>0</v>
      </c>
      <c r="G32" s="246">
        <f t="shared" si="0"/>
        <v>0</v>
      </c>
      <c r="H32" s="395">
        <f t="shared" si="2"/>
        <v>0</v>
      </c>
      <c r="I32" s="248">
        <v>0</v>
      </c>
      <c r="J32" s="246">
        <f t="shared" si="1"/>
        <v>0</v>
      </c>
      <c r="K32" s="96">
        <f t="shared" si="3"/>
        <v>0</v>
      </c>
      <c r="L32" s="396"/>
      <c r="M32" s="246"/>
      <c r="N32" s="249"/>
    </row>
    <row r="33" spans="3:14" ht="15.05" customHeight="1">
      <c r="C33" s="838"/>
      <c r="D33" s="842" t="s">
        <v>162</v>
      </c>
      <c r="E33" s="691"/>
      <c r="F33" s="236">
        <f>SUM(F34:F35)</f>
        <v>1</v>
      </c>
      <c r="G33" s="239">
        <f t="shared" si="0"/>
        <v>5</v>
      </c>
      <c r="H33" s="397">
        <f t="shared" si="2"/>
        <v>5</v>
      </c>
      <c r="I33" s="238">
        <f>SUM(I34:I35)</f>
        <v>3</v>
      </c>
      <c r="J33" s="239">
        <f t="shared" si="1"/>
        <v>0.61728395061728392</v>
      </c>
      <c r="K33" s="96">
        <f t="shared" si="3"/>
        <v>0.61728395061728392</v>
      </c>
      <c r="L33" s="387"/>
      <c r="M33" s="239"/>
      <c r="N33" s="240"/>
    </row>
    <row r="34" spans="3:14" ht="15.05" customHeight="1">
      <c r="C34" s="838"/>
      <c r="D34" s="19"/>
      <c r="E34" s="83" t="s">
        <v>163</v>
      </c>
      <c r="F34" s="226">
        <v>1</v>
      </c>
      <c r="G34" s="227">
        <f t="shared" si="0"/>
        <v>5</v>
      </c>
      <c r="H34" s="381">
        <f t="shared" si="2"/>
        <v>5</v>
      </c>
      <c r="I34" s="229">
        <v>3</v>
      </c>
      <c r="J34" s="227">
        <f t="shared" si="1"/>
        <v>0.61728395061728392</v>
      </c>
      <c r="K34" s="85">
        <f t="shared" si="3"/>
        <v>0.61728395061728392</v>
      </c>
      <c r="L34" s="383"/>
      <c r="M34" s="227"/>
      <c r="N34" s="230"/>
    </row>
    <row r="35" spans="3:14" ht="15.05" customHeight="1">
      <c r="C35" s="838"/>
      <c r="D35" s="384"/>
      <c r="E35" s="89" t="s">
        <v>164</v>
      </c>
      <c r="F35" s="231"/>
      <c r="G35" s="232">
        <f t="shared" si="0"/>
        <v>0</v>
      </c>
      <c r="H35" s="385">
        <f t="shared" si="2"/>
        <v>0</v>
      </c>
      <c r="I35" s="234"/>
      <c r="J35" s="232">
        <f t="shared" si="1"/>
        <v>0</v>
      </c>
      <c r="K35" s="91">
        <f t="shared" si="3"/>
        <v>0</v>
      </c>
      <c r="L35" s="386"/>
      <c r="M35" s="232"/>
      <c r="N35" s="235"/>
    </row>
    <row r="36" spans="3:14" ht="15.05" customHeight="1" thickBot="1">
      <c r="C36" s="839"/>
      <c r="D36" s="845" t="s">
        <v>165</v>
      </c>
      <c r="E36" s="746"/>
      <c r="F36" s="250"/>
      <c r="G36" s="398">
        <f>F36/$F$5*100</f>
        <v>0</v>
      </c>
      <c r="H36" s="254" t="s">
        <v>77</v>
      </c>
      <c r="I36" s="399"/>
      <c r="J36" s="251">
        <f t="shared" si="1"/>
        <v>0</v>
      </c>
      <c r="K36" s="400" t="s">
        <v>77</v>
      </c>
      <c r="L36" s="111"/>
      <c r="M36" s="401"/>
      <c r="N36" s="402" t="s">
        <v>77</v>
      </c>
    </row>
    <row r="37" spans="3:14" ht="15.05" customHeight="1"/>
  </sheetData>
  <mergeCells count="14">
    <mergeCell ref="C7:C36"/>
    <mergeCell ref="D7:E7"/>
    <mergeCell ref="D24:E24"/>
    <mergeCell ref="D27:E27"/>
    <mergeCell ref="D28:D31"/>
    <mergeCell ref="D32:E32"/>
    <mergeCell ref="D33:E33"/>
    <mergeCell ref="D36:E36"/>
    <mergeCell ref="C6:E6"/>
    <mergeCell ref="C3:E4"/>
    <mergeCell ref="F3:H3"/>
    <mergeCell ref="I3:K3"/>
    <mergeCell ref="L3:N3"/>
    <mergeCell ref="C5:E5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図１(R6)</vt:lpstr>
      <vt:lpstr>表１(R6)</vt:lpstr>
      <vt:lpstr>表２ (R6) </vt:lpstr>
      <vt:lpstr>表3,4(R6)</vt:lpstr>
      <vt:lpstr>表5(R6) </vt:lpstr>
      <vt:lpstr>表6(R6)</vt:lpstr>
      <vt:lpstr>表7(R06)</vt:lpstr>
      <vt:lpstr>表８</vt:lpstr>
      <vt:lpstr>表9(R6) </vt:lpstr>
      <vt:lpstr>表10(R06) </vt:lpstr>
      <vt:lpstr>表11_R06</vt:lpstr>
      <vt:lpstr>表12</vt:lpstr>
      <vt:lpstr>表13(R06) </vt:lpstr>
      <vt:lpstr>表14(R06) </vt:lpstr>
      <vt:lpstr>参考　R6腸管出血性大腸菌感染症発生状況</vt:lpstr>
      <vt:lpstr>'表１(R6)'!Print_Area</vt:lpstr>
      <vt:lpstr>'表10(R06) '!Print_Area</vt:lpstr>
      <vt:lpstr>表11_R06!Print_Area</vt:lpstr>
      <vt:lpstr>表12!Print_Area</vt:lpstr>
      <vt:lpstr>'表13(R06) '!Print_Area</vt:lpstr>
      <vt:lpstr>'表２ (R6) '!Print_Area</vt:lpstr>
      <vt:lpstr>'表3,4(R6)'!Print_Area</vt:lpstr>
      <vt:lpstr>'表5(R6) '!Print_Area</vt:lpstr>
      <vt:lpstr>'表6(R6)'!Print_Area</vt:lpstr>
      <vt:lpstr>'表7(R06)'!Print_Area</vt:lpstr>
      <vt:lpstr>表８!Print_Area</vt:lpstr>
      <vt:lpstr>'表9(R6)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翔矢</dc:creator>
  <cp:lastModifiedBy>山崎 翔矢</cp:lastModifiedBy>
  <cp:lastPrinted>2026-02-03T02:28:50Z</cp:lastPrinted>
  <dcterms:created xsi:type="dcterms:W3CDTF">2015-06-05T18:19:34Z</dcterms:created>
  <dcterms:modified xsi:type="dcterms:W3CDTF">2026-02-03T02:30:16Z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2025-11-12T08:34:31Z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377de8c5-1194-4388-a469-689fe6f6872e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