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8E24592-6776-4E56-9915-F95CADD12681}" xr6:coauthVersionLast="47" xr6:coauthVersionMax="47" xr10:uidLastSave="{00000000-0000-0000-0000-000000000000}"/>
  <bookViews>
    <workbookView xWindow="-108" yWindow="-108" windowWidth="23256" windowHeight="12456" xr2:uid="{9FCA5D6E-2D80-4CFE-A58A-3A0B66F9B3CD}"/>
  </bookViews>
  <sheets>
    <sheet name="別記第１号様式" sheetId="17" r:id="rId1"/>
    <sheet name="別紙１" sheetId="20" r:id="rId2"/>
    <sheet name="データセット" sheetId="13" state="hidden" r:id="rId3"/>
  </sheets>
  <externalReferences>
    <externalReference r:id="rId4"/>
  </externalReferences>
  <definedNames>
    <definedName name="_xlnm.Print_Area" localSheetId="0">別記第１号様式!$A$1:$L$33</definedName>
    <definedName name="_xlnm.Print_Area" localSheetId="1">別紙１!$B$18:$S$96</definedName>
    <definedName name="補助率">[1]データリスト!$L$3:$L$6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1" i="20" l="1"/>
  <c r="I112" i="20"/>
  <c r="I113" i="20"/>
  <c r="I114" i="20"/>
  <c r="I115" i="20"/>
  <c r="I110" i="20"/>
  <c r="H111" i="20"/>
  <c r="H112" i="20"/>
  <c r="H113" i="20"/>
  <c r="H114" i="20"/>
  <c r="H115" i="20"/>
  <c r="H110" i="20"/>
  <c r="E110" i="20"/>
  <c r="E111" i="20"/>
  <c r="E112" i="20"/>
  <c r="E113" i="20"/>
  <c r="E114" i="20"/>
  <c r="E115" i="20"/>
  <c r="F115" i="20"/>
  <c r="G115" i="20"/>
  <c r="G112" i="20"/>
  <c r="G113" i="20"/>
  <c r="G114" i="20"/>
  <c r="G111" i="20"/>
  <c r="G110" i="20"/>
  <c r="F110" i="20"/>
  <c r="F111" i="20"/>
  <c r="F112" i="20"/>
  <c r="F113" i="20"/>
  <c r="F114" i="20"/>
  <c r="Q100" i="20"/>
  <c r="P100" i="20"/>
  <c r="O100" i="20"/>
  <c r="N100" i="20"/>
  <c r="M100" i="20"/>
  <c r="L100" i="20"/>
  <c r="K100" i="20"/>
  <c r="K99" i="20"/>
  <c r="K98" i="20"/>
  <c r="G100" i="20" l="1"/>
  <c r="F100" i="20"/>
  <c r="Q54" i="20" l="1"/>
  <c r="M102" i="20"/>
  <c r="L102" i="20"/>
  <c r="G45" i="20"/>
  <c r="T99" i="20"/>
  <c r="S99" i="20"/>
  <c r="R99" i="20"/>
  <c r="Q99" i="20"/>
  <c r="P99" i="20"/>
  <c r="O99" i="20"/>
  <c r="N99" i="20"/>
  <c r="M99" i="20"/>
  <c r="L99" i="20"/>
  <c r="L98" i="20"/>
  <c r="H109" i="20" l="1"/>
  <c r="I109" i="20"/>
  <c r="G109" i="20"/>
  <c r="F109" i="20"/>
  <c r="E109" i="20"/>
  <c r="I101" i="20"/>
  <c r="I102" i="20"/>
  <c r="I103" i="20"/>
  <c r="I104" i="20"/>
  <c r="I105" i="20"/>
  <c r="I106" i="20"/>
  <c r="I107" i="20"/>
  <c r="I108" i="20"/>
  <c r="H101" i="20"/>
  <c r="H102" i="20"/>
  <c r="H103" i="20"/>
  <c r="H104" i="20"/>
  <c r="H105" i="20"/>
  <c r="H106" i="20"/>
  <c r="H107" i="20"/>
  <c r="H108" i="20"/>
  <c r="G101" i="20"/>
  <c r="G102" i="20"/>
  <c r="G103" i="20"/>
  <c r="G104" i="20"/>
  <c r="G105" i="20"/>
  <c r="G106" i="20"/>
  <c r="G107" i="20"/>
  <c r="G108" i="20"/>
  <c r="F101" i="20"/>
  <c r="F102" i="20"/>
  <c r="F103" i="20"/>
  <c r="F104" i="20"/>
  <c r="F105" i="20"/>
  <c r="F106" i="20"/>
  <c r="F107" i="20"/>
  <c r="F108" i="20"/>
  <c r="E101" i="20"/>
  <c r="E102" i="20"/>
  <c r="E103" i="20"/>
  <c r="E104" i="20"/>
  <c r="E105" i="20"/>
  <c r="E106" i="20"/>
  <c r="E107" i="20"/>
  <c r="E108" i="20"/>
  <c r="E100" i="20"/>
  <c r="I100" i="20"/>
  <c r="H100" i="20"/>
  <c r="H98" i="20"/>
  <c r="G98" i="20"/>
  <c r="F98" i="20"/>
  <c r="E98" i="20"/>
  <c r="G57" i="20" l="1"/>
  <c r="G58" i="20" s="1"/>
  <c r="L27" i="20"/>
  <c r="K27" i="20"/>
  <c r="I68" i="20"/>
  <c r="F74" i="20"/>
  <c r="H74" i="20" s="1"/>
  <c r="P68" i="20"/>
  <c r="I74" i="20" l="1"/>
  <c r="J74" i="20" s="1"/>
  <c r="L74" i="20" s="1"/>
  <c r="Q47" i="20" l="1"/>
  <c r="I35" i="20" l="1"/>
  <c r="I36" i="20"/>
  <c r="I37" i="20"/>
  <c r="I38" i="20"/>
  <c r="I39" i="20"/>
  <c r="I40" i="20"/>
  <c r="I41" i="20"/>
  <c r="I42" i="20"/>
  <c r="I43" i="20"/>
  <c r="I44" i="20"/>
  <c r="I55" i="20"/>
  <c r="I54" i="20"/>
  <c r="K24" i="20" l="1"/>
  <c r="L24" i="20"/>
  <c r="Q35" i="20"/>
  <c r="B15" i="20" l="1"/>
  <c r="B10" i="20"/>
  <c r="Q42" i="20" l="1"/>
  <c r="G68" i="20" l="1"/>
  <c r="I52" i="20" l="1"/>
  <c r="L52" i="20" s="1"/>
  <c r="N52" i="20" s="1"/>
  <c r="I53" i="20"/>
  <c r="L53" i="20" s="1"/>
  <c r="N53" i="20" s="1"/>
  <c r="L54" i="20"/>
  <c r="N54" i="20" s="1"/>
  <c r="L55" i="20"/>
  <c r="N55" i="20" s="1"/>
  <c r="I56" i="20"/>
  <c r="L56" i="20" s="1"/>
  <c r="N56" i="20" s="1"/>
  <c r="I51" i="20"/>
  <c r="L51" i="20" s="1"/>
  <c r="N51" i="20" s="1"/>
  <c r="L36" i="20"/>
  <c r="N36" i="20" s="1"/>
  <c r="L37" i="20"/>
  <c r="N37" i="20" s="1"/>
  <c r="L38" i="20"/>
  <c r="N38" i="20" s="1"/>
  <c r="L39" i="20"/>
  <c r="N39" i="20" s="1"/>
  <c r="L40" i="20"/>
  <c r="N40" i="20" s="1"/>
  <c r="L41" i="20"/>
  <c r="N41" i="20" s="1"/>
  <c r="L42" i="20"/>
  <c r="N42" i="20" s="1"/>
  <c r="L43" i="20"/>
  <c r="N43" i="20" s="1"/>
  <c r="L44" i="20"/>
  <c r="N44" i="20" s="1"/>
  <c r="L35" i="20"/>
  <c r="N35" i="20" s="1"/>
  <c r="M95" i="20"/>
  <c r="M94" i="20"/>
  <c r="M93" i="20"/>
  <c r="M92" i="20"/>
  <c r="M91" i="20"/>
  <c r="Q56" i="20"/>
  <c r="P56" i="20"/>
  <c r="Q55" i="20"/>
  <c r="P55" i="20"/>
  <c r="P54" i="20"/>
  <c r="Q53" i="20"/>
  <c r="P53" i="20"/>
  <c r="Q52" i="20"/>
  <c r="P52" i="20"/>
  <c r="Q51" i="20"/>
  <c r="P51" i="20"/>
  <c r="P47" i="20"/>
  <c r="L47" i="20"/>
  <c r="N47" i="20" s="1"/>
  <c r="Q44" i="20"/>
  <c r="P44" i="20"/>
  <c r="Q43" i="20"/>
  <c r="P43" i="20"/>
  <c r="P42" i="20"/>
  <c r="Q41" i="20"/>
  <c r="P41" i="20"/>
  <c r="Q40" i="20"/>
  <c r="P40" i="20"/>
  <c r="Q39" i="20"/>
  <c r="P39" i="20"/>
  <c r="Q38" i="20"/>
  <c r="P38" i="20"/>
  <c r="Q37" i="20"/>
  <c r="P37" i="20"/>
  <c r="Q36" i="20"/>
  <c r="P36" i="20"/>
  <c r="P35" i="20"/>
  <c r="R55" i="20" l="1"/>
  <c r="R44" i="20"/>
  <c r="L68" i="20"/>
  <c r="N68" i="20" s="1"/>
  <c r="R68" i="20" s="1"/>
  <c r="R35" i="20"/>
  <c r="R36" i="20"/>
  <c r="R51" i="20"/>
  <c r="R41" i="20"/>
  <c r="R37" i="20"/>
  <c r="R40" i="20"/>
  <c r="R39" i="20"/>
  <c r="R38" i="20"/>
  <c r="R56" i="20"/>
  <c r="R54" i="20"/>
  <c r="R43" i="20"/>
  <c r="R53" i="20"/>
  <c r="R42" i="20"/>
  <c r="R47" i="20"/>
  <c r="R52" i="20"/>
  <c r="R58" i="20" l="1"/>
  <c r="P74" i="20" s="1"/>
  <c r="K102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9E297000-D104-48F3-9BF5-2219DC6AD2F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職名</t>
        </r>
      </text>
    </comment>
    <comment ref="G9" authorId="0" shapeId="0" xr:uid="{62C88E8B-3B0A-4545-9BEB-6ACB026036B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氏名</t>
        </r>
      </text>
    </comment>
  </commentList>
</comments>
</file>

<file path=xl/sharedStrings.xml><?xml version="1.0" encoding="utf-8"?>
<sst xmlns="http://schemas.openxmlformats.org/spreadsheetml/2006/main" count="279" uniqueCount="205">
  <si>
    <t>介護業務支援（介護ソフトを除く）</t>
    <rPh sb="7" eb="9">
      <t>カイゴ</t>
    </rPh>
    <rPh sb="13" eb="14">
      <t>ノゾ</t>
    </rPh>
    <phoneticPr fontId="2"/>
  </si>
  <si>
    <t xml:space="preserve">バイタル測定が可能なウェアラブル端末 </t>
    <phoneticPr fontId="2"/>
  </si>
  <si>
    <t>重点分野に該当する介護テクノロジー</t>
    <rPh sb="0" eb="4">
      <t>ジュウテンブンヤ</t>
    </rPh>
    <rPh sb="5" eb="7">
      <t>ガイトウ</t>
    </rPh>
    <rPh sb="9" eb="11">
      <t>カイゴ</t>
    </rPh>
    <phoneticPr fontId="2"/>
  </si>
  <si>
    <t>合計</t>
    <rPh sb="0" eb="2">
      <t>ゴウケイ</t>
    </rPh>
    <phoneticPr fontId="2"/>
  </si>
  <si>
    <t>その他</t>
    <rPh sb="2" eb="3">
      <t>ホカ</t>
    </rPh>
    <phoneticPr fontId="2"/>
  </si>
  <si>
    <t>機能訓練支援</t>
  </si>
  <si>
    <t>食事・栄養管理支援</t>
  </si>
  <si>
    <t>認知症生活支援・認知症ケア支援</t>
  </si>
  <si>
    <t>職員数に応じて必要なライセンス数が変動しないもの</t>
    <phoneticPr fontId="2"/>
  </si>
  <si>
    <t>職員数に応じて必要なライセンス数が変動するもの</t>
    <phoneticPr fontId="2"/>
  </si>
  <si>
    <t>入浴支援</t>
    <rPh sb="0" eb="2">
      <t>ニュウヨク</t>
    </rPh>
    <rPh sb="2" eb="4">
      <t>シエン</t>
    </rPh>
    <phoneticPr fontId="2"/>
  </si>
  <si>
    <t>（２）介護テクノロジーのパッケージ型導入支援</t>
    <rPh sb="3" eb="5">
      <t>カイゴ</t>
    </rPh>
    <rPh sb="17" eb="18">
      <t>ガタ</t>
    </rPh>
    <rPh sb="18" eb="20">
      <t>ドウニュウ</t>
    </rPh>
    <rPh sb="20" eb="22">
      <t>シエン</t>
    </rPh>
    <phoneticPr fontId="2"/>
  </si>
  <si>
    <t>（円）</t>
    <rPh sb="1" eb="2">
      <t>エン</t>
    </rPh>
    <phoneticPr fontId="2"/>
  </si>
  <si>
    <t>移乗支援（装着、非装着）</t>
    <rPh sb="8" eb="9">
      <t>ヒ</t>
    </rPh>
    <rPh sb="9" eb="11">
      <t>ソウチャク</t>
    </rPh>
    <phoneticPr fontId="2"/>
  </si>
  <si>
    <t>移動支援（屋外、屋内、装着）</t>
    <rPh sb="8" eb="10">
      <t>オクナイ</t>
    </rPh>
    <rPh sb="11" eb="13">
      <t>ソウチャク</t>
    </rPh>
    <phoneticPr fontId="2"/>
  </si>
  <si>
    <t>排泄支援（排泄予測・検知、排泄物処理、動作支援）</t>
    <rPh sb="13" eb="18">
      <t>ハイセツブツショリ</t>
    </rPh>
    <rPh sb="19" eb="23">
      <t>ドウサシエン</t>
    </rPh>
    <phoneticPr fontId="2"/>
  </si>
  <si>
    <t>１名以上10名以下</t>
    <rPh sb="1" eb="2">
      <t>メイ</t>
    </rPh>
    <rPh sb="2" eb="4">
      <t>イジョウ</t>
    </rPh>
    <rPh sb="6" eb="7">
      <t>メイ</t>
    </rPh>
    <rPh sb="7" eb="9">
      <t>イカ</t>
    </rPh>
    <phoneticPr fontId="2"/>
  </si>
  <si>
    <t>11名以上20名以下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</si>
  <si>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21名以上30名以下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</si>
  <si>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31名以上</t>
    <rPh sb="2" eb="3">
      <t>メイ</t>
    </rPh>
    <rPh sb="3" eb="5">
      <t>イジョウ</t>
    </rPh>
    <phoneticPr fontId="2"/>
  </si>
  <si>
    <t>ＰＣ</t>
    <phoneticPr fontId="2"/>
  </si>
  <si>
    <t>タブレット</t>
    <phoneticPr fontId="2"/>
  </si>
  <si>
    <t>スマートフォン</t>
    <phoneticPr fontId="2"/>
  </si>
  <si>
    <t>はい</t>
    <phoneticPr fontId="2"/>
  </si>
  <si>
    <t>いいえ</t>
    <phoneticPr fontId="2"/>
  </si>
  <si>
    <t>〇</t>
    <phoneticPr fontId="2"/>
  </si>
  <si>
    <t>（導入する場合は選択）</t>
    <rPh sb="1" eb="3">
      <t>ドウニュウ</t>
    </rPh>
    <rPh sb="5" eb="7">
      <t>バアイ</t>
    </rPh>
    <rPh sb="8" eb="10">
      <t>センタク</t>
    </rPh>
    <phoneticPr fontId="2"/>
  </si>
  <si>
    <t>導入するテクノロジーの種類</t>
    <rPh sb="0" eb="2">
      <t>ドウニュウ</t>
    </rPh>
    <rPh sb="11" eb="13">
      <t>シュルイ</t>
    </rPh>
    <phoneticPr fontId="2"/>
  </si>
  <si>
    <t>付帯するテクノロジー</t>
    <rPh sb="0" eb="2">
      <t>フタイ</t>
    </rPh>
    <phoneticPr fontId="2"/>
  </si>
  <si>
    <t>（端末の種類をプルダウンから選択）</t>
    <rPh sb="1" eb="3">
      <t>タンマツ</t>
    </rPh>
    <rPh sb="4" eb="6">
      <t>シュルイ</t>
    </rPh>
    <rPh sb="14" eb="16">
      <t>センタク</t>
    </rPh>
    <phoneticPr fontId="2"/>
  </si>
  <si>
    <t>（プルダウンから選択）</t>
    <rPh sb="8" eb="10">
      <t>センタク</t>
    </rPh>
    <phoneticPr fontId="2"/>
  </si>
  <si>
    <t>（職員数をプルダウンから選択）</t>
    <rPh sb="12" eb="14">
      <t>センタク</t>
    </rPh>
    <phoneticPr fontId="2"/>
  </si>
  <si>
    <t>（どのテクノロジーに付帯するかをプルダウンから選択）</t>
    <rPh sb="10" eb="12">
      <t>フタイ</t>
    </rPh>
    <rPh sb="23" eb="25">
      <t>センタク</t>
    </rPh>
    <phoneticPr fontId="2"/>
  </si>
  <si>
    <t>（契約方法をプルダウンから選択）</t>
    <rPh sb="1" eb="3">
      <t>ケイヤク</t>
    </rPh>
    <rPh sb="3" eb="5">
      <t>ホウホウ</t>
    </rPh>
    <rPh sb="13" eb="15">
      <t>センタク</t>
    </rPh>
    <phoneticPr fontId="2"/>
  </si>
  <si>
    <t>（３）導入支援と一体的に行う業務改善支援</t>
    <rPh sb="3" eb="7">
      <t>ドウニュウシエン</t>
    </rPh>
    <rPh sb="8" eb="11">
      <t>イッタイテキ</t>
    </rPh>
    <rPh sb="12" eb="13">
      <t>オコナ</t>
    </rPh>
    <rPh sb="14" eb="16">
      <t>ギョウム</t>
    </rPh>
    <rPh sb="16" eb="18">
      <t>カイゼン</t>
    </rPh>
    <rPh sb="18" eb="20">
      <t>シエン</t>
    </rPh>
    <phoneticPr fontId="2"/>
  </si>
  <si>
    <t>（業務改善支援の内容をプルダウンから選択）</t>
    <rPh sb="1" eb="3">
      <t>ギョウム</t>
    </rPh>
    <rPh sb="3" eb="5">
      <t>カイゼン</t>
    </rPh>
    <rPh sb="5" eb="7">
      <t>シエン</t>
    </rPh>
    <rPh sb="8" eb="10">
      <t>ナイヨウ</t>
    </rPh>
    <rPh sb="18" eb="20">
      <t>センタク</t>
    </rPh>
    <phoneticPr fontId="2"/>
  </si>
  <si>
    <t>①事前評価（課題抽出）</t>
  </si>
  <si>
    <t>②業務改善に係る助言・指導等</t>
    <phoneticPr fontId="2"/>
  </si>
  <si>
    <t>③事後評価（導入後の定着支援を含む）</t>
    <phoneticPr fontId="2"/>
  </si>
  <si>
    <t>業務改善支援の内容</t>
    <rPh sb="0" eb="2">
      <t>ギョウム</t>
    </rPh>
    <rPh sb="2" eb="4">
      <t>カイゼン</t>
    </rPh>
    <rPh sb="4" eb="6">
      <t>シエン</t>
    </rPh>
    <rPh sb="7" eb="9">
      <t>ナイヨウ</t>
    </rPh>
    <phoneticPr fontId="2"/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</si>
  <si>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</si>
  <si>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</si>
  <si>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</si>
  <si>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</si>
  <si>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</si>
  <si>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</si>
  <si>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福祉用具貸与・販売</t>
  </si>
  <si>
    <t>短期入所生活介護</t>
  </si>
  <si>
    <t>居宅療養管理指導</t>
  </si>
  <si>
    <t>夜間対応型訪問介護</t>
  </si>
  <si>
    <t>認知症対応型通所介護</t>
  </si>
  <si>
    <t>小規模多機能型居宅介護</t>
  </si>
  <si>
    <t>定期巡回・随時対応型訪問介護看護</t>
  </si>
  <si>
    <t>複合型サービス（看護小規模多機能型居宅介護）</t>
  </si>
  <si>
    <t>特定施設入居者生活介護</t>
  </si>
  <si>
    <t>地域密着型特定施設入居者生活介護</t>
  </si>
  <si>
    <t>認知症対応型共同生活介護</t>
  </si>
  <si>
    <t>介護老人福祉施設</t>
  </si>
  <si>
    <t>介護老人保健施設</t>
  </si>
  <si>
    <t>介護医療院</t>
  </si>
  <si>
    <t>地域密着型通所介護</t>
  </si>
  <si>
    <t>居宅介護支援</t>
  </si>
  <si>
    <t>短期入所療養介護</t>
  </si>
  <si>
    <t>地域密着型介護老人福祉施設</t>
  </si>
  <si>
    <t>介護予防短期入所生活介護</t>
  </si>
  <si>
    <t>介護予防特定施設入居者生活介護</t>
  </si>
  <si>
    <t>介護予防小規模多機能型居宅介護</t>
  </si>
  <si>
    <t>介護予防認知症対応型共同生活介護</t>
  </si>
  <si>
    <t>看護小規模多機能型居宅介護</t>
  </si>
  <si>
    <t>特定施設入居者生活介護（短期利用）</t>
  </si>
  <si>
    <t>地域密着型特定施設入居者生活介護（短期利用）</t>
  </si>
  <si>
    <t>認知症対応型共同生活介護（短期利用）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</si>
  <si>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</si>
  <si>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</si>
  <si>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</si>
  <si>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</si>
  <si>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介護予防福祉用具貸与・販売</t>
  </si>
  <si>
    <t>介護予防居宅療養管理指導</t>
  </si>
  <si>
    <t>介護予防認知症対応型通所介護</t>
  </si>
  <si>
    <t>介護予防小規模多機能型居宅介護（短期利用）</t>
  </si>
  <si>
    <t>介護予防認知症対応型共同生活介護（短期利用）</t>
  </si>
  <si>
    <t>介護予防支援</t>
  </si>
  <si>
    <t>訪問型サービス（みなし）</t>
  </si>
  <si>
    <t>訪問型サービス（独自）</t>
  </si>
  <si>
    <t>訪問型サービス（独自／定率）</t>
  </si>
  <si>
    <t>訪問型サービス（独自／定額）</t>
  </si>
  <si>
    <t>通所型サービス（みなし）</t>
  </si>
  <si>
    <t>通所型サービス（独自）</t>
  </si>
  <si>
    <t>通所型サービス（独自／定率）</t>
  </si>
  <si>
    <t>通所型サービス（独自／定額）</t>
  </si>
  <si>
    <t>養護老人ホーム</t>
  </si>
  <si>
    <t>軽費老人ホーム</t>
  </si>
  <si>
    <t>介護予防短期入所療養介護</t>
    <phoneticPr fontId="2"/>
  </si>
  <si>
    <t>また、必要に応じて、『（３）導入支援と一体的に行う業務改善支援』の表に入力してください。</t>
    <rPh sb="3" eb="5">
      <t>ヒツヨウ</t>
    </rPh>
    <rPh sb="6" eb="7">
      <t>オウ</t>
    </rPh>
    <phoneticPr fontId="2"/>
  </si>
  <si>
    <t>（(１)(２)(３)の合計額）</t>
    <phoneticPr fontId="2"/>
  </si>
  <si>
    <t>（ケアプランデータ連携システムで５事業所以上とデータ連携する場合のみ選択）</t>
    <rPh sb="17" eb="20">
      <t>ジギョウショ</t>
    </rPh>
    <rPh sb="20" eb="22">
      <t>イジョウ</t>
    </rPh>
    <rPh sb="26" eb="28">
      <t>レンケイ</t>
    </rPh>
    <rPh sb="30" eb="32">
      <t>バアイ</t>
    </rPh>
    <rPh sb="34" eb="36">
      <t>センタク</t>
    </rPh>
    <phoneticPr fontId="2"/>
  </si>
  <si>
    <t>見守り・コミュニケーション（見守り（施設、在宅））</t>
    <rPh sb="21" eb="23">
      <t>ザイタク</t>
    </rPh>
    <phoneticPr fontId="2"/>
  </si>
  <si>
    <t>導入する端末</t>
    <rPh sb="0" eb="2">
      <t>ドウニュウ</t>
    </rPh>
    <rPh sb="4" eb="6">
      <t>タンマツ</t>
    </rPh>
    <phoneticPr fontId="2"/>
  </si>
  <si>
    <t>介護業務支援と連動することで効果が高まるテクノロジー</t>
    <rPh sb="0" eb="6">
      <t>カイゴギョウムシエン</t>
    </rPh>
    <rPh sb="7" eb="9">
      <t>レンドウ</t>
    </rPh>
    <rPh sb="14" eb="16">
      <t>コウカ</t>
    </rPh>
    <rPh sb="17" eb="18">
      <t>タカ</t>
    </rPh>
    <phoneticPr fontId="2"/>
  </si>
  <si>
    <t>（介護業務支援と連動するテクノロジーをプルダウンから選択）</t>
    <rPh sb="1" eb="7">
      <t>カイゴギョウムシエン</t>
    </rPh>
    <rPh sb="8" eb="10">
      <t>レンドウ</t>
    </rPh>
    <rPh sb="26" eb="28">
      <t>センタク</t>
    </rPh>
    <phoneticPr fontId="2"/>
  </si>
  <si>
    <t>パッケージ型導入支援</t>
    <rPh sb="5" eb="10">
      <t>ガタドウニュウシエン</t>
    </rPh>
    <phoneticPr fontId="2"/>
  </si>
  <si>
    <t>総事業費</t>
    <rPh sb="0" eb="4">
      <t>ソウジギョウヒ</t>
    </rPh>
    <phoneticPr fontId="2"/>
  </si>
  <si>
    <t>差引額×補助率
（千円未満切捨）</t>
    <phoneticPr fontId="2"/>
  </si>
  <si>
    <t>対象経費</t>
    <rPh sb="0" eb="4">
      <t>タイショウケイヒ</t>
    </rPh>
    <phoneticPr fontId="2"/>
  </si>
  <si>
    <t>対象経費×補助率
（千円未満切捨）</t>
    <rPh sb="0" eb="4">
      <t>タイショウケイヒ</t>
    </rPh>
    <rPh sb="5" eb="8">
      <t>ホジョリツ</t>
    </rPh>
    <rPh sb="10" eb="12">
      <t>センエン</t>
    </rPh>
    <rPh sb="12" eb="14">
      <t>ミマン</t>
    </rPh>
    <rPh sb="14" eb="16">
      <t>キリス</t>
    </rPh>
    <phoneticPr fontId="2"/>
  </si>
  <si>
    <t>補助基準額</t>
    <rPh sb="0" eb="5">
      <t>ホジョキジュンガク</t>
    </rPh>
    <phoneticPr fontId="2"/>
  </si>
  <si>
    <t>県補助所要額</t>
    <rPh sb="0" eb="6">
      <t>ケンホジョショヨウガク</t>
    </rPh>
    <phoneticPr fontId="2"/>
  </si>
  <si>
    <t>導入台数</t>
    <rPh sb="0" eb="2">
      <t>ドウニュウ</t>
    </rPh>
    <rPh sb="2" eb="4">
      <t>ダイスウ</t>
    </rPh>
    <phoneticPr fontId="2"/>
  </si>
  <si>
    <t>※本様式に入力する前にまずご確認ください。</t>
    <rPh sb="1" eb="4">
      <t>ホンヨウシキ</t>
    </rPh>
    <rPh sb="5" eb="7">
      <t>ニュウリョク</t>
    </rPh>
    <rPh sb="9" eb="10">
      <t>マエ</t>
    </rPh>
    <rPh sb="14" eb="16">
      <t>カクニン</t>
    </rPh>
    <phoneticPr fontId="2"/>
  </si>
  <si>
    <t xml:space="preserve">別記 </t>
  </si>
  <si>
    <t>第１号様式（第４条関係）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</si>
  <si>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</si>
  <si>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</si>
  <si>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</si>
  <si>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</si>
  <si>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</si>
  <si>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  岐阜県知事　　様</t>
    <phoneticPr fontId="2"/>
  </si>
  <si>
    <t>所在地</t>
  </si>
  <si>
    <t>補助事業者名</t>
    <phoneticPr fontId="2"/>
  </si>
  <si>
    <t>代表者職氏名　　　　　　　　　　</t>
    <phoneticPr fontId="2"/>
  </si>
  <si>
    <t>記</t>
  </si>
  <si>
    <t>１</t>
    <phoneticPr fontId="12"/>
  </si>
  <si>
    <t>申請額</t>
    <rPh sb="0" eb="3">
      <t>シンセイガク</t>
    </rPh>
    <phoneticPr fontId="12"/>
  </si>
  <si>
    <t>金</t>
    <rPh sb="0" eb="1">
      <t>キン</t>
    </rPh>
    <phoneticPr fontId="2"/>
  </si>
  <si>
    <t>円</t>
    <rPh sb="0" eb="1">
      <t>エン</t>
    </rPh>
    <phoneticPr fontId="2"/>
  </si>
  <si>
    <t>２</t>
    <phoneticPr fontId="12"/>
  </si>
  <si>
    <t>添付書類</t>
    <rPh sb="0" eb="2">
      <t>テンプ</t>
    </rPh>
    <rPh sb="2" eb="4">
      <t>ショルイ</t>
    </rPh>
    <phoneticPr fontId="12"/>
  </si>
  <si>
    <t>　　　（１）所要額調書（別紙１）</t>
    <rPh sb="6" eb="11">
      <t>ショヨウガクチョウショ</t>
    </rPh>
    <rPh sb="12" eb="14">
      <t>ベッシ</t>
    </rPh>
    <phoneticPr fontId="12"/>
  </si>
  <si>
    <t>３</t>
    <phoneticPr fontId="12"/>
  </si>
  <si>
    <t>誓約事項</t>
    <rPh sb="0" eb="2">
      <t>セイヤク</t>
    </rPh>
    <rPh sb="2" eb="4">
      <t>ジコウ</t>
    </rPh>
    <phoneticPr fontId="12"/>
  </si>
  <si>
    <t>　本事業の他に、補助対象経費に対する補助及び助成は受けておらず、補助対象経費に対する補助及び助成に係る申請も行っていません。</t>
    <phoneticPr fontId="12"/>
  </si>
  <si>
    <t>介護テクノロジーの導入に付帯して必要となる経費</t>
    <phoneticPr fontId="2"/>
  </si>
  <si>
    <t>介護テクノロジーを利用するためのWi-Fi環境整備等</t>
    <rPh sb="0" eb="2">
      <t>カイゴ</t>
    </rPh>
    <rPh sb="9" eb="11">
      <t>リヨウ</t>
    </rPh>
    <rPh sb="21" eb="23">
      <t>カンキョウ</t>
    </rPh>
    <rPh sb="23" eb="25">
      <t>セイビ</t>
    </rPh>
    <rPh sb="25" eb="26">
      <t>トウ</t>
    </rPh>
    <phoneticPr fontId="2"/>
  </si>
  <si>
    <t>介護テクノロジーの利用にともなって導入するPC、タブレット端末等</t>
    <rPh sb="0" eb="2">
      <t>カイゴ</t>
    </rPh>
    <rPh sb="9" eb="11">
      <t>リヨウ</t>
    </rPh>
    <rPh sb="17" eb="19">
      <t>ドウニュウ</t>
    </rPh>
    <rPh sb="29" eb="31">
      <t>タンマツ</t>
    </rPh>
    <rPh sb="31" eb="32">
      <t>トウ</t>
    </rPh>
    <phoneticPr fontId="2"/>
  </si>
  <si>
    <t>事業所名</t>
    <rPh sb="0" eb="4">
      <t>ジギョウショメイ</t>
    </rPh>
    <phoneticPr fontId="2"/>
  </si>
  <si>
    <t>移乗や移動を支援する機器であり重点分野に該当しない機器（床走行式リフト）</t>
    <phoneticPr fontId="2"/>
  </si>
  <si>
    <t>職員間の情報共有や職員の移動負担の軽減など効果的・効率的なコミュニケーションを図るための機器（インカム）</t>
    <phoneticPr fontId="2"/>
  </si>
  <si>
    <t>バックオフィスソフト（電子サインシステム、給与、勤怠管理）</t>
    <phoneticPr fontId="2"/>
  </si>
  <si>
    <t>事業所利用定員数（人）（A）</t>
    <phoneticPr fontId="2"/>
  </si>
  <si>
    <t>付帯経費の例：機器の導⼊に付帯して必要となるWi-Fi環境整備（設置費、設置に必要な工事費（修繕費は除く）、設定費、機器説明費、保守経費等（クラウドサービス、保守・サポート費、セキュリティ対策費））</t>
    <rPh sb="0" eb="2">
      <t>フタイ</t>
    </rPh>
    <rPh sb="2" eb="4">
      <t>ケイヒ</t>
    </rPh>
    <rPh sb="5" eb="6">
      <t>レイ</t>
    </rPh>
    <phoneticPr fontId="2"/>
  </si>
  <si>
    <t>５事業所以上と連携する</t>
    <rPh sb="1" eb="4">
      <t>ジギョウショ</t>
    </rPh>
    <rPh sb="4" eb="6">
      <t>イジョウ</t>
    </rPh>
    <rPh sb="7" eb="9">
      <t>レンケイ</t>
    </rPh>
    <phoneticPr fontId="2"/>
  </si>
  <si>
    <t>（円）</t>
    <phoneticPr fontId="2"/>
  </si>
  <si>
    <t>端末単価の上限額</t>
    <rPh sb="0" eb="2">
      <t>タンマツ</t>
    </rPh>
    <rPh sb="2" eb="4">
      <t>タンカ</t>
    </rPh>
    <rPh sb="5" eb="8">
      <t>ジョウゲンガク</t>
    </rPh>
    <phoneticPr fontId="2"/>
  </si>
  <si>
    <t>導入に係る経費</t>
    <rPh sb="0" eb="2">
      <t>ドウニュウ</t>
    </rPh>
    <rPh sb="3" eb="4">
      <t>カカ</t>
    </rPh>
    <rPh sb="5" eb="7">
      <t>ケイヒ</t>
    </rPh>
    <phoneticPr fontId="2"/>
  </si>
  <si>
    <t>単価</t>
    <rPh sb="0" eb="2">
      <t>タンカ</t>
    </rPh>
    <phoneticPr fontId="2"/>
  </si>
  <si>
    <t>介護テクノロジーの利用にともなって導入するPC、タブレット端末等</t>
    <phoneticPr fontId="2"/>
  </si>
  <si>
    <t>※パッケージ導入支援においては、付帯するテクノロジー欄は「パッケージ型導入支援」を選択してください。</t>
    <rPh sb="26" eb="27">
      <t>ラン</t>
    </rPh>
    <phoneticPr fontId="2"/>
  </si>
  <si>
    <t>所要額調書（申請）</t>
    <rPh sb="3" eb="5">
      <t>チョウショ</t>
    </rPh>
    <rPh sb="6" eb="8">
      <t>シンセイ</t>
    </rPh>
    <phoneticPr fontId="2"/>
  </si>
  <si>
    <t>　　　（２）業務改善計画様式（別紙２）</t>
    <phoneticPr fontId="12"/>
  </si>
  <si>
    <t>　　　（３）導入する機器等のカタログなど事業内容が確認できる書類</t>
    <rPh sb="6" eb="8">
      <t>ドウニュウ</t>
    </rPh>
    <rPh sb="10" eb="12">
      <t>キキ</t>
    </rPh>
    <rPh sb="12" eb="13">
      <t>トウ</t>
    </rPh>
    <rPh sb="20" eb="24">
      <t>ジギョウナイヨウ</t>
    </rPh>
    <rPh sb="25" eb="27">
      <t>カクニン</t>
    </rPh>
    <rPh sb="30" eb="32">
      <t>ショルイ</t>
    </rPh>
    <phoneticPr fontId="12"/>
  </si>
  <si>
    <t>　　　（４）導入する機器等の見積書の写し</t>
    <rPh sb="6" eb="8">
      <t>ドウニュウ</t>
    </rPh>
    <rPh sb="10" eb="12">
      <t>キキ</t>
    </rPh>
    <rPh sb="12" eb="13">
      <t>トウ</t>
    </rPh>
    <rPh sb="14" eb="16">
      <t>ミツ</t>
    </rPh>
    <rPh sb="16" eb="17">
      <t>ショ</t>
    </rPh>
    <rPh sb="18" eb="19">
      <t>ウツ</t>
    </rPh>
    <phoneticPr fontId="12"/>
  </si>
  <si>
    <t>　　　（５）その他参考となる書類</t>
    <rPh sb="8" eb="9">
      <t>タ</t>
    </rPh>
    <rPh sb="9" eb="11">
      <t>サンコウ</t>
    </rPh>
    <rPh sb="14" eb="16">
      <t>ショルイ</t>
    </rPh>
    <phoneticPr fontId="12"/>
  </si>
  <si>
    <t>←</t>
    <phoneticPr fontId="2"/>
  </si>
  <si>
    <t>年号（和暦）、申請日を入力</t>
    <rPh sb="0" eb="1">
      <t>ゴウ</t>
    </rPh>
    <rPh sb="2" eb="4">
      <t>ワレキ</t>
    </rPh>
    <rPh sb="6" eb="9">
      <t>シンセイビ</t>
    </rPh>
    <rPh sb="10" eb="12">
      <t>ニュウリョク</t>
    </rPh>
    <phoneticPr fontId="2"/>
  </si>
  <si>
    <t>法人において文書番号がある場合のみ入力。無い場合は空欄可。</t>
    <rPh sb="0" eb="2">
      <t>ホウジン</t>
    </rPh>
    <rPh sb="6" eb="10">
      <t>ブンショバンゴウ</t>
    </rPh>
    <rPh sb="13" eb="15">
      <t>バアイ</t>
    </rPh>
    <rPh sb="17" eb="19">
      <t>ニュウリョク</t>
    </rPh>
    <rPh sb="20" eb="21">
      <t>ナ</t>
    </rPh>
    <rPh sb="22" eb="24">
      <t>バアイ</t>
    </rPh>
    <rPh sb="25" eb="27">
      <t>クウラン</t>
    </rPh>
    <rPh sb="27" eb="28">
      <t>カ</t>
    </rPh>
    <phoneticPr fontId="2"/>
  </si>
  <si>
    <t>申請法人の所在地を入力。</t>
    <rPh sb="0" eb="4">
      <t>シンセイホウジン</t>
    </rPh>
    <rPh sb="5" eb="8">
      <t>ショザイチ</t>
    </rPh>
    <rPh sb="9" eb="11">
      <t>ニュウリョク</t>
    </rPh>
    <phoneticPr fontId="2"/>
  </si>
  <si>
    <r>
      <t>申請法人の名称を入力。</t>
    </r>
    <r>
      <rPr>
        <b/>
        <sz val="11"/>
        <rFont val="BIZ UDゴシック"/>
        <family val="3"/>
        <charset val="128"/>
      </rPr>
      <t>※（株）や（福）といった略称で記載しない。</t>
    </r>
    <rPh sb="0" eb="4">
      <t>シンセイホウジン</t>
    </rPh>
    <rPh sb="5" eb="7">
      <t>メイショウ</t>
    </rPh>
    <rPh sb="8" eb="10">
      <t>ニュウリョク</t>
    </rPh>
    <rPh sb="12" eb="15">
      <t>カブ</t>
    </rPh>
    <rPh sb="17" eb="18">
      <t>フク</t>
    </rPh>
    <rPh sb="23" eb="25">
      <t>リャクショウ</t>
    </rPh>
    <rPh sb="26" eb="28">
      <t>キサイ</t>
    </rPh>
    <phoneticPr fontId="2"/>
  </si>
  <si>
    <r>
      <t>申請法人の代表者の</t>
    </r>
    <r>
      <rPr>
        <b/>
        <sz val="11"/>
        <rFont val="BIZ UDゴシック"/>
        <family val="3"/>
        <charset val="128"/>
      </rPr>
      <t>職名と氏名</t>
    </r>
    <r>
      <rPr>
        <sz val="11"/>
        <rFont val="BIZ UDゴシック"/>
        <family val="3"/>
        <charset val="128"/>
      </rPr>
      <t>を入力。＜例＞代表取締役　岐阜　太郎</t>
    </r>
    <rPh sb="0" eb="4">
      <t>シンセイホウジン</t>
    </rPh>
    <rPh sb="5" eb="8">
      <t>ダイヒョウシャ</t>
    </rPh>
    <rPh sb="9" eb="11">
      <t>ショクメイ</t>
    </rPh>
    <rPh sb="12" eb="14">
      <t>シメイ</t>
    </rPh>
    <rPh sb="15" eb="17">
      <t>ニュウリョク</t>
    </rPh>
    <rPh sb="19" eb="20">
      <t>レイ</t>
    </rPh>
    <rPh sb="21" eb="26">
      <t>ダイ</t>
    </rPh>
    <rPh sb="27" eb="29">
      <t>ギフ</t>
    </rPh>
    <rPh sb="30" eb="32">
      <t>タロウ</t>
    </rPh>
    <phoneticPr fontId="2"/>
  </si>
  <si>
    <t>年度を和暦で入力。</t>
    <rPh sb="0" eb="2">
      <t>ネンド</t>
    </rPh>
    <rPh sb="2" eb="4">
      <t>トウネンド</t>
    </rPh>
    <rPh sb="3" eb="5">
      <t>ワレキ</t>
    </rPh>
    <rPh sb="6" eb="8">
      <t>ニュウリョク</t>
    </rPh>
    <phoneticPr fontId="2"/>
  </si>
  <si>
    <t>所要額調書（別紙１）の「県補助所要額」（複数の事業所で申請する場合は、全事業所分を合算した額）を記入してください。</t>
    <rPh sb="0" eb="3">
      <t>ショヨウガク</t>
    </rPh>
    <rPh sb="3" eb="5">
      <t>チョウショ</t>
    </rPh>
    <rPh sb="6" eb="8">
      <t>ベッシ</t>
    </rPh>
    <rPh sb="12" eb="13">
      <t>ケン</t>
    </rPh>
    <rPh sb="13" eb="18">
      <t>ホジョショヨウガク</t>
    </rPh>
    <rPh sb="20" eb="22">
      <t>フクスウ</t>
    </rPh>
    <rPh sb="23" eb="26">
      <t>ジギョウショ</t>
    </rPh>
    <rPh sb="27" eb="29">
      <t>シンセイ</t>
    </rPh>
    <rPh sb="31" eb="33">
      <t>バアイ</t>
    </rPh>
    <rPh sb="35" eb="39">
      <t>ゼンジギョウショ</t>
    </rPh>
    <rPh sb="39" eb="40">
      <t>ブン</t>
    </rPh>
    <rPh sb="41" eb="43">
      <t>ガッサン</t>
    </rPh>
    <rPh sb="45" eb="46">
      <t>ガク</t>
    </rPh>
    <rPh sb="48" eb="50">
      <t>キニュウ</t>
    </rPh>
    <phoneticPr fontId="12"/>
  </si>
  <si>
    <t>機器名
（１セルあたり１機器名のみ記載）</t>
    <rPh sb="0" eb="2">
      <t>キキ</t>
    </rPh>
    <rPh sb="2" eb="3">
      <t>メイ</t>
    </rPh>
    <rPh sb="12" eb="14">
      <t>キキ</t>
    </rPh>
    <rPh sb="14" eb="15">
      <t>メイ</t>
    </rPh>
    <rPh sb="17" eb="19">
      <t>キサイ</t>
    </rPh>
    <phoneticPr fontId="2"/>
  </si>
  <si>
    <t>機器名
（１セルあたり１機器名のみ記載）</t>
    <phoneticPr fontId="2"/>
  </si>
  <si>
    <t>イ）介護テクノロジーの利用にともなって導入するPC、タブレット端末等</t>
    <phoneticPr fontId="2"/>
  </si>
  <si>
    <t>ア）介護テクノロジーを利用するためのWi-Fi環境整備等</t>
    <phoneticPr fontId="2"/>
  </si>
  <si>
    <t>機器名</t>
    <rPh sb="0" eb="3">
      <t>キキメイ</t>
    </rPh>
    <phoneticPr fontId="2"/>
  </si>
  <si>
    <t>過去に「岐阜県介護ロボット導入促進事業費補助金」、「岐阜県介護テクノロジー定着支援事業費補助金」により導入した介護ロボットの台数（台）（B）</t>
    <rPh sb="55" eb="57">
      <t>カイゴ</t>
    </rPh>
    <phoneticPr fontId="2"/>
  </si>
  <si>
    <t>介護業務支援（介護ソフト）</t>
    <rPh sb="0" eb="6">
      <t>カイゴギョウムシエン</t>
    </rPh>
    <rPh sb="7" eb="9">
      <t>カイゴ</t>
    </rPh>
    <phoneticPr fontId="2"/>
  </si>
  <si>
    <t>①介護業務支援（一気通貫の介護ソフトを含む）を導入しますか？</t>
    <rPh sb="1" eb="3">
      <t>カイゴ</t>
    </rPh>
    <rPh sb="3" eb="7">
      <t>ギョウムシエン</t>
    </rPh>
    <rPh sb="8" eb="12">
      <t>イッキツウカン</t>
    </rPh>
    <rPh sb="13" eb="15">
      <t>カイゴ</t>
    </rPh>
    <rPh sb="19" eb="20">
      <t>フク</t>
    </rPh>
    <phoneticPr fontId="2"/>
  </si>
  <si>
    <t>介護業務支援（介護ソフト含む）</t>
  </si>
  <si>
    <t>介護記録ソフト</t>
    <rPh sb="0" eb="4">
      <t>カイゴキロク</t>
    </rPh>
    <phoneticPr fontId="2"/>
  </si>
  <si>
    <t>介護請求ソフト</t>
    <rPh sb="0" eb="4">
      <t>カイゴセイキュウ</t>
    </rPh>
    <phoneticPr fontId="2"/>
  </si>
  <si>
    <t>②（①「はい」の場合のみ）介護業務支援（一気通貫の介護ソフトを含む）と連動することで効果が高まると判断できるテクノロジーを一緒に導入しますか？</t>
    <rPh sb="8" eb="10">
      <t>バアイ</t>
    </rPh>
    <rPh sb="13" eb="15">
      <t>カイゴ</t>
    </rPh>
    <rPh sb="15" eb="19">
      <t>ギョウムシエン</t>
    </rPh>
    <rPh sb="20" eb="24">
      <t>イッキツウカン</t>
    </rPh>
    <rPh sb="25" eb="27">
      <t>カイゴ</t>
    </rPh>
    <rPh sb="31" eb="32">
      <t>フク</t>
    </rPh>
    <phoneticPr fontId="2"/>
  </si>
  <si>
    <t>③介護業務支援（一気通貫の介護ソフトを含む）に該当する複数の機器又は介護記録ソフト＋介護請求ソフトを導入しますか？</t>
    <rPh sb="1" eb="3">
      <t>カイゴ</t>
    </rPh>
    <rPh sb="3" eb="7">
      <t>ギョウムシエン</t>
    </rPh>
    <rPh sb="8" eb="12">
      <t>イッキツウカン</t>
    </rPh>
    <rPh sb="13" eb="15">
      <t>カイゴ</t>
    </rPh>
    <rPh sb="19" eb="20">
      <t>フク</t>
    </rPh>
    <rPh sb="23" eb="25">
      <t>ガイトウ</t>
    </rPh>
    <rPh sb="27" eb="29">
      <t>フクスウ</t>
    </rPh>
    <rPh sb="30" eb="32">
      <t>キキ</t>
    </rPh>
    <rPh sb="32" eb="33">
      <t>マタ</t>
    </rPh>
    <rPh sb="34" eb="38">
      <t>カイゴキロク</t>
    </rPh>
    <rPh sb="42" eb="44">
      <t>カイゴ</t>
    </rPh>
    <rPh sb="44" eb="46">
      <t>セイキュウ</t>
    </rPh>
    <phoneticPr fontId="2"/>
  </si>
  <si>
    <t>また、必要に応じて、『（３）導入支援と一体的に行う業務改善支援』の表に入力してください。</t>
    <phoneticPr fontId="2"/>
  </si>
  <si>
    <t>（別紙１）</t>
    <rPh sb="1" eb="3">
      <t>ベッシ</t>
    </rPh>
    <phoneticPr fontId="2"/>
  </si>
  <si>
    <t>　このことについて、岐阜県補助金等交付規則第４条の規定により、下記のとおり関係書類を添えて申請します。
　なお、岐阜県介護テクノロジー定着支援事業費補助金交付要綱第５条第３号アの規定により提出する「業務改善計画様式」について、県及び厚生労働省老健局高齢者支援課介護業務効率化・生産性向上推進室が公開すること及び関係機関等へ提供し、使用することについて同意します。</t>
    <rPh sb="10" eb="13">
      <t>ギフケン</t>
    </rPh>
    <rPh sb="13" eb="16">
      <t>ホジョキン</t>
    </rPh>
    <rPh sb="16" eb="17">
      <t>トウ</t>
    </rPh>
    <rPh sb="17" eb="21">
      <t>コウフキソク</t>
    </rPh>
    <rPh sb="21" eb="22">
      <t>ダイ</t>
    </rPh>
    <rPh sb="23" eb="24">
      <t>ジョウ</t>
    </rPh>
    <rPh sb="25" eb="27">
      <t>キテイ</t>
    </rPh>
    <rPh sb="31" eb="33">
      <t>カキ</t>
    </rPh>
    <rPh sb="37" eb="41">
      <t>カンケイショルイ</t>
    </rPh>
    <rPh sb="42" eb="43">
      <t>ソ</t>
    </rPh>
    <rPh sb="45" eb="47">
      <t>シンセイ</t>
    </rPh>
    <rPh sb="56" eb="59">
      <t>ギフケン</t>
    </rPh>
    <rPh sb="59" eb="61">
      <t>カイゴ</t>
    </rPh>
    <rPh sb="67" eb="69">
      <t>テイチャク</t>
    </rPh>
    <rPh sb="69" eb="71">
      <t>シエン</t>
    </rPh>
    <rPh sb="71" eb="73">
      <t>ジギョウ</t>
    </rPh>
    <rPh sb="73" eb="74">
      <t>ヒ</t>
    </rPh>
    <rPh sb="74" eb="77">
      <t>ホジョキン</t>
    </rPh>
    <rPh sb="77" eb="81">
      <t>コウフヨウコウ</t>
    </rPh>
    <rPh sb="81" eb="82">
      <t>ダイ</t>
    </rPh>
    <rPh sb="83" eb="84">
      <t>ジョウ</t>
    </rPh>
    <rPh sb="84" eb="85">
      <t>ダイ</t>
    </rPh>
    <rPh sb="86" eb="87">
      <t>ゴウ</t>
    </rPh>
    <rPh sb="89" eb="91">
      <t>キテイ</t>
    </rPh>
    <rPh sb="94" eb="96">
      <t>テイシュツ</t>
    </rPh>
    <rPh sb="99" eb="101">
      <t>ギョウム</t>
    </rPh>
    <rPh sb="101" eb="103">
      <t>カイゼン</t>
    </rPh>
    <rPh sb="103" eb="105">
      <t>ケイカク</t>
    </rPh>
    <rPh sb="105" eb="107">
      <t>ヨウシキ</t>
    </rPh>
    <rPh sb="113" eb="114">
      <t>ケン</t>
    </rPh>
    <rPh sb="114" eb="115">
      <t>オヨ</t>
    </rPh>
    <rPh sb="116" eb="118">
      <t>コウセイ</t>
    </rPh>
    <rPh sb="118" eb="121">
      <t>ロウドウショウ</t>
    </rPh>
    <rPh sb="147" eb="149">
      <t>コウカイ</t>
    </rPh>
    <rPh sb="153" eb="154">
      <t>オヨ</t>
    </rPh>
    <rPh sb="155" eb="160">
      <t>カンケイキカントウ</t>
    </rPh>
    <rPh sb="161" eb="163">
      <t>テイキョウ</t>
    </rPh>
    <rPh sb="165" eb="167">
      <t>シヨウ</t>
    </rPh>
    <rPh sb="175" eb="177">
      <t>ドウイ</t>
    </rPh>
    <phoneticPr fontId="12"/>
  </si>
  <si>
    <t>１事業所当たりの補助上限台数（台）（C）
（A-B）</t>
    <phoneticPr fontId="2"/>
  </si>
  <si>
    <t>各年度補助上限台数 （台）（D）
（A×1/5）</t>
    <phoneticPr fontId="2"/>
  </si>
  <si>
    <t>「（１）介護テクノロジー等の導入支援」、「（２）介護テクノロジーのパッケージ型導入支援」において介護テクノロジー等（介護ソフトを除く）を導入する場合のみ記入</t>
    <rPh sb="12" eb="13">
      <t>ナド</t>
    </rPh>
    <rPh sb="48" eb="50">
      <t>カイゴ</t>
    </rPh>
    <rPh sb="56" eb="57">
      <t>ナド</t>
    </rPh>
    <rPh sb="58" eb="60">
      <t>カイゴ</t>
    </rPh>
    <rPh sb="64" eb="65">
      <t>ノゾ</t>
    </rPh>
    <phoneticPr fontId="2"/>
  </si>
  <si>
    <t>（１）介護テクノロジー等の導入支援</t>
    <rPh sb="3" eb="5">
      <t>カイゴ</t>
    </rPh>
    <rPh sb="11" eb="12">
      <t>ナド</t>
    </rPh>
    <rPh sb="13" eb="17">
      <t>ドウニュウシエン</t>
    </rPh>
    <phoneticPr fontId="2"/>
  </si>
  <si>
    <t>見守り・コミュニケーション（見守り（施設、在宅））</t>
    <rPh sb="14" eb="16">
      <t>ミマモ</t>
    </rPh>
    <rPh sb="21" eb="23">
      <t>ザイタク</t>
    </rPh>
    <phoneticPr fontId="2"/>
  </si>
  <si>
    <t>見守り・コミュニケーション（コミュニケーション）</t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</si>
  <si>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</si>
  <si>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【「介護テクノロジーの導入に付帯して必要となる経費」の実施内容】※「（１）介護テクノロジー等の導入支援」、「（２）介護テクノロジーのパッケージ型導入支援」において介護テクノロジーの導入に付帯して必要となる経費を申請する場合のみ記入</t>
    <rPh sb="11" eb="13">
      <t>ドウニュウ</t>
    </rPh>
    <rPh sb="14" eb="16">
      <t>フタイ</t>
    </rPh>
    <rPh sb="18" eb="20">
      <t>ヒツヨウ</t>
    </rPh>
    <rPh sb="23" eb="25">
      <t>ケイヒ</t>
    </rPh>
    <rPh sb="45" eb="46">
      <t>ナド</t>
    </rPh>
    <rPh sb="57" eb="59">
      <t>カイゴ</t>
    </rPh>
    <rPh sb="71" eb="72">
      <t>ガタ</t>
    </rPh>
    <rPh sb="72" eb="74">
      <t>ドウニュウ</t>
    </rPh>
    <rPh sb="74" eb="76">
      <t>シエン</t>
    </rPh>
    <rPh sb="105" eb="107">
      <t>シンセイ</t>
    </rPh>
    <phoneticPr fontId="2"/>
  </si>
  <si>
    <t>※パッケージ型導入支援においては、付帯するテクノロジー欄は「パッケージ型導入支援」を選択してください。</t>
    <rPh sb="6" eb="7">
      <t>ガタ</t>
    </rPh>
    <rPh sb="17" eb="19">
      <t>フタイ</t>
    </rPh>
    <rPh sb="27" eb="28">
      <t>ラン</t>
    </rPh>
    <phoneticPr fontId="2"/>
  </si>
  <si>
    <t>介護施設等における調理支援などの職員の負担を軽減する機器（一括で調理支援を行う機器、加熱・冷蔵機能を備えた配膳車や配膳ロボット）</t>
    <rPh sb="4" eb="5">
      <t>ナド</t>
    </rPh>
    <phoneticPr fontId="2"/>
  </si>
  <si>
    <t>生産性向上に資する福祉用具（訪問介護事業所で使用するスライディングボード）</t>
    <phoneticPr fontId="2"/>
  </si>
  <si>
    <t>見守り・コミュニケーション（コミュニケーション）</t>
    <phoneticPr fontId="2"/>
  </si>
  <si>
    <t>介護業務支援（介護ソフト含む）</t>
    <rPh sb="7" eb="9">
      <t>カイゴ</t>
    </rPh>
    <rPh sb="12" eb="13">
      <t>フク</t>
    </rPh>
    <phoneticPr fontId="2"/>
  </si>
  <si>
    <t>機器名等</t>
    <rPh sb="0" eb="3">
      <t>キキメイ</t>
    </rPh>
    <rPh sb="3" eb="4">
      <t>ナド</t>
    </rPh>
    <phoneticPr fontId="2"/>
  </si>
  <si>
    <t>小計</t>
    <rPh sb="0" eb="2">
      <t>ショウケイ</t>
    </rPh>
    <phoneticPr fontId="2"/>
  </si>
  <si>
    <t>県補助所要額</t>
    <phoneticPr fontId="2"/>
  </si>
  <si>
    <t>事業所利用定員数（人）（A）</t>
  </si>
  <si>
    <t>１事業所当たりの補助上限台数（台）（C）
（A-B）</t>
    <phoneticPr fontId="2"/>
  </si>
  <si>
    <t>各年度補助上限台数 （台）（D）
（A×1/5）</t>
    <phoneticPr fontId="2"/>
  </si>
  <si>
    <t>過去に「岐阜県介護テクノロジー定着支援事業費補助金」により導入したその他の機器の台数（台）（B）</t>
    <rPh sb="35" eb="36">
      <t>タ</t>
    </rPh>
    <rPh sb="37" eb="39">
      <t>キキ</t>
    </rPh>
    <rPh sb="40" eb="42">
      <t>ダイスウ</t>
    </rPh>
    <phoneticPr fontId="2"/>
  </si>
  <si>
    <t>　</t>
    <phoneticPr fontId="2"/>
  </si>
  <si>
    <t>※導入台数の合計は上記「補助上限台数」Ｃ以下かつＤ以下　</t>
    <rPh sb="1" eb="5">
      <t>ドウニュウダイスウ</t>
    </rPh>
    <rPh sb="6" eb="8">
      <t>ゴウケイ</t>
    </rPh>
    <phoneticPr fontId="2"/>
  </si>
  <si>
    <t>年度岐阜県介護テクノロジー定着支援事業費補助金交付申請書</t>
    <rPh sb="0" eb="1">
      <t>ネン</t>
    </rPh>
    <rPh sb="1" eb="2">
      <t>ド</t>
    </rPh>
    <rPh sb="2" eb="5">
      <t>ギフケン</t>
    </rPh>
    <rPh sb="5" eb="7">
      <t>カイゴ</t>
    </rPh>
    <rPh sb="13" eb="15">
      <t>テイチャク</t>
    </rPh>
    <rPh sb="15" eb="17">
      <t>シエン</t>
    </rPh>
    <rPh sb="17" eb="20">
      <t>ジギョウヒ</t>
    </rPh>
    <rPh sb="20" eb="23">
      <t>ホジョキン</t>
    </rPh>
    <rPh sb="23" eb="25">
      <t>コウフ</t>
    </rPh>
    <rPh sb="25" eb="28">
      <t>シンセイショ</t>
    </rPh>
    <phoneticPr fontId="2"/>
  </si>
  <si>
    <t>「（１）介護テクノロジー等の導入支援」においてその他の機器等を導入する場合のみ記入</t>
    <phoneticPr fontId="2"/>
  </si>
  <si>
    <t>事業所</t>
    <rPh sb="0" eb="3">
      <t>ジギョウショ</t>
    </rPh>
    <phoneticPr fontId="2"/>
  </si>
  <si>
    <t>テクノロジー（ロボ）</t>
    <phoneticPr fontId="2"/>
  </si>
  <si>
    <t>内容</t>
    <rPh sb="0" eb="2">
      <t>ナイヨウ</t>
    </rPh>
    <phoneticPr fontId="2"/>
  </si>
  <si>
    <t>申請額</t>
    <rPh sb="0" eb="3">
      <t>シンセイガク</t>
    </rPh>
    <phoneticPr fontId="2"/>
  </si>
  <si>
    <t>介護業務支援（介護ソフト）</t>
    <rPh sb="0" eb="6">
      <t>カイゴギョウムシエン</t>
    </rPh>
    <rPh sb="7" eb="9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</si>
</sst>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36"/>
      <color rgb="FFFF0000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i/>
      <u/>
      <sz val="28"/>
      <color rgb="FFFF0000"/>
      <name val="Meiryo UI"/>
      <family val="3"/>
      <charset val="128"/>
    </font>
    <font>
      <b/>
      <u/>
      <sz val="28"/>
      <color rgb="FFFF0000"/>
      <name val="Meiryo UI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9" fillId="4" borderId="0" xfId="2" applyFont="1" applyFill="1" applyAlignment="1">
      <alignment horizontal="justify" vertical="center"/>
    </xf>
    <xf numFmtId="0" fontId="10" fillId="4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9" fillId="4" borderId="0" xfId="2" applyFont="1" applyFill="1" applyAlignment="1">
      <alignment vertical="center"/>
    </xf>
    <xf numFmtId="0" fontId="9" fillId="4" borderId="0" xfId="2" applyFont="1" applyFill="1" applyAlignment="1">
      <alignment horizontal="right" vertical="center"/>
    </xf>
    <xf numFmtId="0" fontId="10" fillId="4" borderId="0" xfId="2" applyFont="1" applyFill="1" applyAlignment="1" applyProtection="1">
      <alignment horizontal="right" vertical="center"/>
      <protection locked="0"/>
    </xf>
    <xf numFmtId="0" fontId="10" fillId="4" borderId="0" xfId="2" applyFont="1" applyFill="1" applyAlignment="1" applyProtection="1">
      <alignment vertical="center"/>
      <protection locked="0"/>
    </xf>
    <xf numFmtId="0" fontId="9" fillId="4" borderId="0" xfId="2" applyFont="1" applyFill="1" applyAlignment="1">
      <alignment horizontal="left" vertical="center"/>
    </xf>
    <xf numFmtId="0" fontId="10" fillId="4" borderId="0" xfId="2" applyFont="1" applyFill="1" applyAlignment="1" applyProtection="1">
      <alignment vertical="center" shrinkToFit="1"/>
      <protection locked="0"/>
    </xf>
    <xf numFmtId="0" fontId="9" fillId="0" borderId="0" xfId="2" applyFont="1" applyAlignment="1">
      <alignment vertical="center"/>
    </xf>
    <xf numFmtId="0" fontId="10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 applyProtection="1">
      <alignment horizontal="right" vertical="center"/>
      <protection locked="0"/>
    </xf>
    <xf numFmtId="0" fontId="11" fillId="0" borderId="0" xfId="2" applyFont="1" applyAlignment="1">
      <alignment horizontal="left" vertical="center"/>
    </xf>
    <xf numFmtId="49" fontId="9" fillId="4" borderId="0" xfId="2" applyNumberFormat="1" applyFont="1" applyFill="1" applyAlignment="1">
      <alignment horizontal="right" vertical="center"/>
    </xf>
    <xf numFmtId="0" fontId="10" fillId="4" borderId="0" xfId="2" applyFont="1" applyFill="1" applyAlignment="1">
      <alignment horizontal="right" vertical="center"/>
    </xf>
    <xf numFmtId="38" fontId="10" fillId="4" borderId="0" xfId="3" applyFont="1" applyFill="1" applyAlignment="1" applyProtection="1">
      <alignment vertical="center"/>
      <protection locked="0"/>
    </xf>
    <xf numFmtId="49" fontId="10" fillId="4" borderId="0" xfId="2" applyNumberFormat="1" applyFont="1" applyFill="1" applyAlignment="1">
      <alignment horizontal="right" vertical="center"/>
    </xf>
    <xf numFmtId="0" fontId="3" fillId="3" borderId="19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8" fontId="7" fillId="0" borderId="17" xfId="1" applyFont="1" applyFill="1" applyBorder="1" applyAlignment="1">
      <alignment vertical="center" wrapText="1"/>
    </xf>
    <xf numFmtId="38" fontId="7" fillId="0" borderId="10" xfId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38" fontId="7" fillId="0" borderId="0" xfId="0" applyNumberFormat="1" applyFont="1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5" fillId="0" borderId="10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38" fontId="15" fillId="0" borderId="8" xfId="1" applyFont="1" applyFill="1" applyBorder="1" applyAlignment="1">
      <alignment horizontal="center" vertical="center" wrapText="1"/>
    </xf>
    <xf numFmtId="38" fontId="15" fillId="0" borderId="11" xfId="1" applyFont="1" applyFill="1" applyBorder="1" applyAlignment="1">
      <alignment horizontal="center" vertical="center" wrapText="1" shrinkToFit="1"/>
    </xf>
    <xf numFmtId="38" fontId="15" fillId="0" borderId="8" xfId="1" applyFont="1" applyFill="1" applyBorder="1" applyAlignment="1">
      <alignment horizontal="center" vertical="center" wrapText="1" shrinkToFit="1"/>
    </xf>
    <xf numFmtId="38" fontId="15" fillId="0" borderId="17" xfId="1" applyFont="1" applyFill="1" applyBorder="1" applyAlignment="1">
      <alignment vertical="center" wrapText="1"/>
    </xf>
    <xf numFmtId="38" fontId="15" fillId="0" borderId="8" xfId="1" applyFont="1" applyFill="1" applyBorder="1">
      <alignment vertical="center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38" fontId="15" fillId="0" borderId="17" xfId="1" applyFont="1" applyFill="1" applyBorder="1">
      <alignment vertical="center"/>
    </xf>
    <xf numFmtId="38" fontId="15" fillId="0" borderId="10" xfId="1" applyFont="1" applyFill="1" applyBorder="1">
      <alignment vertical="center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>
      <alignment vertical="center"/>
    </xf>
    <xf numFmtId="49" fontId="15" fillId="0" borderId="17" xfId="1" applyNumberFormat="1" applyFont="1" applyFill="1" applyBorder="1">
      <alignment vertical="center"/>
    </xf>
    <xf numFmtId="49" fontId="15" fillId="0" borderId="10" xfId="0" applyNumberFormat="1" applyFont="1" applyFill="1" applyBorder="1">
      <alignment vertical="center"/>
    </xf>
    <xf numFmtId="0" fontId="21" fillId="3" borderId="18" xfId="0" applyFont="1" applyFill="1" applyBorder="1">
      <alignment vertical="center"/>
    </xf>
    <xf numFmtId="0" fontId="22" fillId="3" borderId="21" xfId="0" applyFont="1" applyFill="1" applyBorder="1">
      <alignment vertical="center"/>
    </xf>
    <xf numFmtId="0" fontId="24" fillId="3" borderId="21" xfId="0" applyFont="1" applyFill="1" applyBorder="1">
      <alignment vertical="center"/>
    </xf>
    <xf numFmtId="0" fontId="25" fillId="3" borderId="23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3" fontId="15" fillId="0" borderId="8" xfId="0" applyNumberFormat="1" applyFont="1" applyFill="1" applyBorder="1">
      <alignment vertical="center"/>
    </xf>
    <xf numFmtId="3" fontId="20" fillId="0" borderId="8" xfId="1" applyNumberFormat="1" applyFont="1" applyFill="1" applyBorder="1" applyAlignment="1">
      <alignment horizontal="right" vertical="center"/>
    </xf>
    <xf numFmtId="3" fontId="15" fillId="5" borderId="8" xfId="1" applyNumberFormat="1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3" fontId="15" fillId="0" borderId="8" xfId="1" applyNumberFormat="1" applyFont="1" applyFill="1" applyBorder="1" applyAlignment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10" xfId="0" applyNumberFormat="1" applyFont="1" applyFill="1" applyBorder="1" applyAlignment="1">
      <alignment horizontal="right" vertical="center"/>
    </xf>
    <xf numFmtId="3" fontId="15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7" fillId="0" borderId="0" xfId="0" applyFont="1">
      <alignment vertical="center"/>
    </xf>
    <xf numFmtId="38" fontId="7" fillId="0" borderId="16" xfId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8" fillId="0" borderId="0" xfId="2" applyFont="1" applyAlignment="1">
      <alignment vertical="center"/>
    </xf>
    <xf numFmtId="3" fontId="15" fillId="0" borderId="26" xfId="0" applyNumberFormat="1" applyFont="1" applyFill="1" applyBorder="1">
      <alignment vertical="center"/>
    </xf>
    <xf numFmtId="3" fontId="15" fillId="0" borderId="38" xfId="0" applyNumberFormat="1" applyFont="1" applyFill="1" applyBorder="1">
      <alignment vertical="center"/>
    </xf>
    <xf numFmtId="3" fontId="15" fillId="0" borderId="1" xfId="0" applyNumberFormat="1" applyFont="1" applyFill="1" applyBorder="1">
      <alignment vertical="center"/>
    </xf>
    <xf numFmtId="3" fontId="15" fillId="0" borderId="34" xfId="0" applyNumberFormat="1" applyFont="1" applyFill="1" applyBorder="1">
      <alignment vertical="center"/>
    </xf>
    <xf numFmtId="3" fontId="15" fillId="0" borderId="39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4" fillId="3" borderId="23" xfId="0" applyFont="1" applyFill="1" applyBorder="1">
      <alignment vertical="center"/>
    </xf>
    <xf numFmtId="0" fontId="15" fillId="4" borderId="8" xfId="0" applyFont="1" applyFill="1" applyBorder="1">
      <alignment vertical="center"/>
    </xf>
    <xf numFmtId="3" fontId="15" fillId="0" borderId="8" xfId="1" applyNumberFormat="1" applyFont="1" applyFill="1" applyBorder="1" applyAlignment="1">
      <alignment horizontal="right" vertical="center" wrapText="1"/>
    </xf>
    <xf numFmtId="0" fontId="15" fillId="5" borderId="8" xfId="0" applyFont="1" applyFill="1" applyBorder="1">
      <alignment vertical="center"/>
    </xf>
    <xf numFmtId="3" fontId="15" fillId="5" borderId="8" xfId="1" applyNumberFormat="1" applyFont="1" applyFill="1" applyBorder="1" applyAlignment="1">
      <alignment horizontal="right" vertical="center"/>
    </xf>
    <xf numFmtId="3" fontId="20" fillId="5" borderId="8" xfId="1" applyNumberFormat="1" applyFont="1" applyFill="1" applyBorder="1" applyAlignment="1">
      <alignment horizontal="right" vertical="center"/>
    </xf>
    <xf numFmtId="3" fontId="15" fillId="5" borderId="8" xfId="0" applyNumberFormat="1" applyFont="1" applyFill="1" applyBorder="1" applyAlignment="1">
      <alignment horizontal="right" vertical="center"/>
    </xf>
    <xf numFmtId="0" fontId="15" fillId="6" borderId="8" xfId="0" applyFont="1" applyFill="1" applyBorder="1">
      <alignment vertical="center"/>
    </xf>
    <xf numFmtId="3" fontId="15" fillId="6" borderId="8" xfId="1" applyNumberFormat="1" applyFont="1" applyFill="1" applyBorder="1" applyAlignment="1">
      <alignment horizontal="right" vertical="center"/>
    </xf>
    <xf numFmtId="3" fontId="15" fillId="5" borderId="10" xfId="0" applyNumberFormat="1" applyFont="1" applyFill="1" applyBorder="1" applyAlignment="1">
      <alignment horizontal="right" vertical="center"/>
    </xf>
    <xf numFmtId="3" fontId="15" fillId="5" borderId="8" xfId="0" applyNumberFormat="1" applyFont="1" applyFill="1" applyBorder="1">
      <alignment vertical="center"/>
    </xf>
    <xf numFmtId="38" fontId="15" fillId="5" borderId="8" xfId="1" applyFont="1" applyFill="1" applyBorder="1">
      <alignment vertical="center"/>
    </xf>
    <xf numFmtId="3" fontId="15" fillId="5" borderId="8" xfId="1" applyNumberFormat="1" applyFont="1" applyFill="1" applyBorder="1" applyAlignment="1">
      <alignment horizontal="right" vertical="center" wrapText="1"/>
    </xf>
    <xf numFmtId="3" fontId="15" fillId="7" borderId="8" xfId="0" applyNumberFormat="1" applyFont="1" applyFill="1" applyBorder="1" applyAlignment="1">
      <alignment horizontal="right" vertical="center"/>
    </xf>
    <xf numFmtId="3" fontId="15" fillId="0" borderId="8" xfId="1" applyNumberFormat="1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center"/>
    </xf>
    <xf numFmtId="3" fontId="3" fillId="0" borderId="0" xfId="0" applyNumberFormat="1" applyFont="1" applyFill="1" applyBorder="1">
      <alignment vertical="center"/>
    </xf>
    <xf numFmtId="38" fontId="3" fillId="0" borderId="0" xfId="0" applyNumberFormat="1" applyFont="1" applyFill="1" applyBorder="1">
      <alignment vertical="center"/>
    </xf>
    <xf numFmtId="0" fontId="15" fillId="4" borderId="8" xfId="0" applyFont="1" applyFill="1" applyBorder="1" applyAlignment="1" applyProtection="1">
      <alignment vertical="center" wrapText="1"/>
      <protection locked="0"/>
    </xf>
    <xf numFmtId="0" fontId="15" fillId="4" borderId="8" xfId="0" applyFont="1" applyFill="1" applyBorder="1" applyProtection="1">
      <alignment vertical="center"/>
      <protection locked="0"/>
    </xf>
    <xf numFmtId="38" fontId="15" fillId="4" borderId="8" xfId="1" applyFont="1" applyFill="1" applyBorder="1" applyProtection="1">
      <alignment vertical="center"/>
      <protection locked="0"/>
    </xf>
    <xf numFmtId="3" fontId="15" fillId="4" borderId="8" xfId="1" applyNumberFormat="1" applyFont="1" applyFill="1" applyBorder="1" applyAlignment="1" applyProtection="1">
      <alignment horizontal="right" vertical="center"/>
      <protection locked="0"/>
    </xf>
    <xf numFmtId="38" fontId="15" fillId="4" borderId="8" xfId="1" applyFont="1" applyFill="1" applyBorder="1" applyAlignment="1" applyProtection="1">
      <alignment vertical="center" wrapText="1"/>
      <protection locked="0"/>
    </xf>
    <xf numFmtId="3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5" fillId="4" borderId="8" xfId="1" applyNumberFormat="1" applyFont="1" applyFill="1" applyBorder="1" applyAlignment="1" applyProtection="1">
      <alignment vertical="center" wrapText="1"/>
      <protection locked="0"/>
    </xf>
    <xf numFmtId="3" fontId="15" fillId="4" borderId="11" xfId="1" applyNumberFormat="1" applyFont="1" applyFill="1" applyBorder="1" applyAlignment="1" applyProtection="1">
      <alignment vertical="center" wrapText="1"/>
      <protection locked="0"/>
    </xf>
    <xf numFmtId="3" fontId="15" fillId="0" borderId="8" xfId="0" applyNumberFormat="1" applyFont="1" applyFill="1" applyBorder="1" applyAlignment="1" applyProtection="1">
      <alignment horizontal="right" vertical="center"/>
      <protection locked="0"/>
    </xf>
    <xf numFmtId="3" fontId="15" fillId="4" borderId="1" xfId="0" applyNumberFormat="1" applyFont="1" applyFill="1" applyBorder="1" applyProtection="1">
      <alignment vertical="center"/>
      <protection locked="0"/>
    </xf>
    <xf numFmtId="3" fontId="15" fillId="4" borderId="34" xfId="0" applyNumberFormat="1" applyFont="1" applyFill="1" applyBorder="1" applyProtection="1">
      <alignment vertical="center"/>
      <protection locked="0"/>
    </xf>
    <xf numFmtId="3" fontId="15" fillId="4" borderId="39" xfId="0" applyNumberFormat="1" applyFont="1" applyFill="1" applyBorder="1" applyProtection="1">
      <alignment vertical="center"/>
      <protection locked="0"/>
    </xf>
    <xf numFmtId="0" fontId="15" fillId="4" borderId="26" xfId="0" applyFont="1" applyFill="1" applyBorder="1" applyProtection="1">
      <alignment vertical="center"/>
      <protection locked="0"/>
    </xf>
    <xf numFmtId="3" fontId="15" fillId="4" borderId="26" xfId="0" applyNumberFormat="1" applyFont="1" applyFill="1" applyBorder="1" applyProtection="1">
      <alignment vertical="center"/>
      <protection locked="0"/>
    </xf>
    <xf numFmtId="3" fontId="15" fillId="4" borderId="8" xfId="0" applyNumberFormat="1" applyFont="1" applyFill="1" applyBorder="1" applyProtection="1">
      <alignment vertical="center"/>
      <protection locked="0"/>
    </xf>
    <xf numFmtId="0" fontId="15" fillId="4" borderId="38" xfId="0" applyFont="1" applyFill="1" applyBorder="1" applyProtection="1">
      <alignment vertical="center"/>
      <protection locked="0"/>
    </xf>
    <xf numFmtId="3" fontId="15" fillId="4" borderId="38" xfId="0" applyNumberFormat="1" applyFont="1" applyFill="1" applyBorder="1" applyProtection="1">
      <alignment vertical="center"/>
      <protection locked="0"/>
    </xf>
    <xf numFmtId="3" fontId="15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15" fillId="0" borderId="10" xfId="1" applyFont="1" applyFill="1" applyBorder="1" applyAlignment="1" applyProtection="1">
      <alignment vertical="center" wrapText="1"/>
      <protection locked="0"/>
    </xf>
    <xf numFmtId="38" fontId="15" fillId="0" borderId="10" xfId="1" applyFont="1" applyFill="1" applyBorder="1" applyAlignment="1" applyProtection="1">
      <alignment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 applyProtection="1">
      <alignment horizontal="center" vertical="center"/>
      <protection locked="0"/>
    </xf>
    <xf numFmtId="0" fontId="10" fillId="4" borderId="0" xfId="2" applyFont="1" applyFill="1" applyAlignment="1">
      <alignment horizontal="left" vertical="center"/>
    </xf>
    <xf numFmtId="0" fontId="9" fillId="4" borderId="0" xfId="2" applyFont="1" applyFill="1" applyAlignment="1">
      <alignment horizontal="left" vertical="center"/>
    </xf>
    <xf numFmtId="0" fontId="10" fillId="4" borderId="0" xfId="2" applyFont="1" applyFill="1" applyAlignment="1">
      <alignment horizontal="left" vertical="top" wrapText="1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left" vertical="center" wrapText="1"/>
    </xf>
    <xf numFmtId="0" fontId="10" fillId="4" borderId="0" xfId="2" applyFont="1" applyFill="1" applyAlignment="1">
      <alignment horizontal="center" vertical="center"/>
    </xf>
    <xf numFmtId="0" fontId="10" fillId="4" borderId="0" xfId="2" applyFont="1" applyFill="1" applyAlignment="1" applyProtection="1">
      <alignment horizontal="left" vertical="center" shrinkToFit="1"/>
      <protection locked="0"/>
    </xf>
    <xf numFmtId="0" fontId="10" fillId="4" borderId="0" xfId="2" applyFont="1" applyFill="1" applyAlignment="1" applyProtection="1">
      <alignment horizontal="center" vertical="center" shrinkToFi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horizontal="left" vertical="center"/>
    </xf>
    <xf numFmtId="0" fontId="15" fillId="0" borderId="47" xfId="0" applyFont="1" applyFill="1" applyBorder="1" applyAlignment="1">
      <alignment horizontal="left" vertical="center"/>
    </xf>
    <xf numFmtId="38" fontId="15" fillId="0" borderId="9" xfId="1" applyFont="1" applyFill="1" applyBorder="1" applyAlignment="1" applyProtection="1">
      <alignment horizontal="left" vertical="center"/>
      <protection locked="0"/>
    </xf>
    <xf numFmtId="38" fontId="15" fillId="0" borderId="10" xfId="1" applyFont="1" applyFill="1" applyBorder="1" applyAlignment="1" applyProtection="1">
      <alignment horizontal="left" vertical="center"/>
      <protection locked="0"/>
    </xf>
    <xf numFmtId="38" fontId="15" fillId="0" borderId="7" xfId="1" applyFont="1" applyFill="1" applyBorder="1" applyAlignment="1">
      <alignment horizontal="left" vertical="center"/>
    </xf>
    <xf numFmtId="38" fontId="15" fillId="0" borderId="47" xfId="1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38" fontId="15" fillId="0" borderId="8" xfId="1" applyFont="1" applyFill="1" applyBorder="1" applyAlignment="1">
      <alignment horizontal="left" vertical="center" wrapText="1"/>
    </xf>
    <xf numFmtId="0" fontId="23" fillId="2" borderId="48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38" fontId="15" fillId="4" borderId="8" xfId="1" applyFont="1" applyFill="1" applyBorder="1" applyAlignment="1" applyProtection="1">
      <alignment horizontal="center" vertical="center" wrapText="1"/>
      <protection locked="0"/>
    </xf>
    <xf numFmtId="38" fontId="15" fillId="5" borderId="8" xfId="1" applyFont="1" applyFill="1" applyBorder="1" applyAlignment="1">
      <alignment horizontal="center" vertical="center" wrapText="1"/>
    </xf>
    <xf numFmtId="3" fontId="15" fillId="4" borderId="8" xfId="1" applyNumberFormat="1" applyFont="1" applyFill="1" applyBorder="1" applyAlignment="1" applyProtection="1">
      <alignment horizontal="right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44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 applyProtection="1">
      <alignment horizontal="center" vertical="center"/>
      <protection locked="0"/>
    </xf>
    <xf numFmtId="0" fontId="15" fillId="0" borderId="42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4" borderId="26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3" fontId="15" fillId="6" borderId="15" xfId="1" applyNumberFormat="1" applyFont="1" applyFill="1" applyBorder="1" applyAlignment="1">
      <alignment horizontal="center" vertical="center" wrapText="1"/>
    </xf>
    <xf numFmtId="3" fontId="15" fillId="6" borderId="16" xfId="1" applyNumberFormat="1" applyFont="1" applyFill="1" applyBorder="1" applyAlignment="1">
      <alignment horizontal="center" vertical="center" wrapText="1"/>
    </xf>
    <xf numFmtId="3" fontId="15" fillId="6" borderId="11" xfId="1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8" fontId="15" fillId="4" borderId="9" xfId="1" applyFont="1" applyFill="1" applyBorder="1" applyAlignment="1" applyProtection="1">
      <alignment horizontal="center" vertical="center"/>
      <protection locked="0"/>
    </xf>
    <xf numFmtId="38" fontId="15" fillId="4" borderId="10" xfId="1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35" xfId="0" applyFont="1" applyFill="1" applyBorder="1" applyAlignment="1" applyProtection="1">
      <alignment horizontal="center" vertical="center"/>
      <protection locked="0"/>
    </xf>
    <xf numFmtId="0" fontId="15" fillId="0" borderId="36" xfId="0" applyFont="1" applyFill="1" applyBorder="1" applyAlignment="1" applyProtection="1">
      <alignment horizontal="center" vertical="center"/>
      <protection locked="0"/>
    </xf>
    <xf numFmtId="0" fontId="15" fillId="0" borderId="37" xfId="0" applyFont="1" applyFill="1" applyBorder="1" applyAlignment="1" applyProtection="1">
      <alignment horizontal="center" vertical="center"/>
      <protection locked="0"/>
    </xf>
    <xf numFmtId="0" fontId="15" fillId="4" borderId="38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5" fillId="4" borderId="40" xfId="0" applyFont="1" applyFill="1" applyBorder="1" applyAlignment="1" applyProtection="1">
      <alignment horizontal="center" vertical="center"/>
      <protection locked="0"/>
    </xf>
    <xf numFmtId="0" fontId="15" fillId="4" borderId="36" xfId="0" applyFont="1" applyFill="1" applyBorder="1" applyAlignment="1" applyProtection="1">
      <alignment horizontal="center" vertical="center"/>
      <protection locked="0"/>
    </xf>
    <xf numFmtId="0" fontId="15" fillId="4" borderId="37" xfId="0" applyFont="1" applyFill="1" applyBorder="1" applyAlignment="1" applyProtection="1">
      <alignment horizontal="center" vertical="center"/>
      <protection locked="0"/>
    </xf>
    <xf numFmtId="0" fontId="15" fillId="4" borderId="43" xfId="0" applyFont="1" applyFill="1" applyBorder="1" applyAlignment="1" applyProtection="1">
      <alignment horizontal="center" vertical="center"/>
      <protection locked="0"/>
    </xf>
    <xf numFmtId="0" fontId="15" fillId="4" borderId="42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7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3" fontId="15" fillId="0" borderId="8" xfId="1" applyNumberFormat="1" applyFont="1" applyFill="1" applyBorder="1" applyAlignment="1">
      <alignment horizontal="right" vertical="center" wrapText="1"/>
    </xf>
    <xf numFmtId="38" fontId="7" fillId="0" borderId="16" xfId="1" applyFont="1" applyFill="1" applyBorder="1" applyAlignment="1">
      <alignment horizontal="left" vertical="center"/>
    </xf>
    <xf numFmtId="38" fontId="19" fillId="0" borderId="27" xfId="0" applyNumberFormat="1" applyFont="1" applyFill="1" applyBorder="1" applyAlignment="1">
      <alignment horizontal="center" vertical="center"/>
    </xf>
    <xf numFmtId="38" fontId="19" fillId="0" borderId="28" xfId="0" applyNumberFormat="1" applyFont="1" applyFill="1" applyBorder="1" applyAlignment="1">
      <alignment horizontal="center" vertical="center"/>
    </xf>
    <xf numFmtId="38" fontId="19" fillId="0" borderId="29" xfId="0" applyNumberFormat="1" applyFont="1" applyFill="1" applyBorder="1" applyAlignment="1">
      <alignment horizontal="center" vertical="center"/>
    </xf>
    <xf numFmtId="38" fontId="19" fillId="0" borderId="30" xfId="0" applyNumberFormat="1" applyFont="1" applyFill="1" applyBorder="1" applyAlignment="1">
      <alignment horizontal="center" vertical="center"/>
    </xf>
    <xf numFmtId="38" fontId="19" fillId="0" borderId="31" xfId="0" applyNumberFormat="1" applyFont="1" applyFill="1" applyBorder="1" applyAlignment="1">
      <alignment horizontal="center" vertical="center"/>
    </xf>
    <xf numFmtId="38" fontId="19" fillId="0" borderId="32" xfId="0" applyNumberFormat="1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top"/>
    </xf>
    <xf numFmtId="0" fontId="17" fillId="0" borderId="53" xfId="0" applyFont="1" applyFill="1" applyBorder="1" applyAlignment="1">
      <alignment horizontal="center" vertical="top"/>
    </xf>
    <xf numFmtId="0" fontId="17" fillId="0" borderId="54" xfId="0" applyFont="1" applyFill="1" applyBorder="1" applyAlignment="1">
      <alignment horizontal="center" vertical="top"/>
    </xf>
  </cellXfs>
  <cellStyles count="4">
    <cellStyle name="桁区切り" xfId="1" builtinId="6"/>
    <cellStyle name="桁区切り 2" xfId="3" xr:uid="{3A9913B4-079B-45A9-9DCA-EA6D7F3C95AF}"/>
    <cellStyle name="標準" xfId="0" builtinId="0"/>
    <cellStyle name="標準 2" xfId="2" xr:uid="{A24D2EF6-CF58-4B3B-8960-E2BB38582644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365760</xdr:colOff>
      <xdr:row>16</xdr:row>
      <xdr:rowOff>137160</xdr:rowOff>
    </xdr:from>
    <xdr:to>
      <xdr:col>43</xdr:col>
      <xdr:colOff>396240</xdr:colOff>
      <xdr:row>59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CE97CB1-FAB8-FADF-E3D4-B6EE46BA5FD3}"/>
            </a:ext>
          </a:extLst>
        </xdr:cNvPr>
        <xdr:cNvSpPr/>
      </xdr:nvSpPr>
      <xdr:spPr>
        <a:xfrm>
          <a:off x="32461200" y="6675120"/>
          <a:ext cx="16123920" cy="1903476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101600</xdr:colOff>
      <xdr:row>12</xdr:row>
      <xdr:rowOff>76200</xdr:rowOff>
    </xdr:from>
    <xdr:to>
      <xdr:col>42</xdr:col>
      <xdr:colOff>304800</xdr:colOff>
      <xdr:row>15</xdr:row>
      <xdr:rowOff>482600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C99B77-695E-41AC-928D-1BD7DD7840BF}"/>
            </a:ext>
          </a:extLst>
        </xdr:cNvPr>
        <xdr:cNvSpPr txBox="1"/>
      </xdr:nvSpPr>
      <xdr:spPr>
        <a:xfrm>
          <a:off x="32029400" y="4648200"/>
          <a:ext cx="15392400" cy="187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0" b="1">
              <a:solidFill>
                <a:srgbClr val="FF0000"/>
              </a:solidFill>
            </a:rPr>
            <a:t>黄色箇所に記入してください。</a:t>
          </a:r>
          <a:endParaRPr kumimoji="1" lang="en-US" altLang="ja-JP" sz="8000" b="1">
            <a:solidFill>
              <a:srgbClr val="FF0000"/>
            </a:solidFill>
          </a:endParaRPr>
        </a:p>
        <a:p>
          <a:pPr algn="ctr"/>
          <a:endParaRPr kumimoji="1" lang="ja-JP" altLang="en-US" sz="80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20</xdr:col>
      <xdr:colOff>45720</xdr:colOff>
      <xdr:row>17</xdr:row>
      <xdr:rowOff>190500</xdr:rowOff>
    </xdr:from>
    <xdr:to>
      <xdr:col>43</xdr:col>
      <xdr:colOff>123118</xdr:colOff>
      <xdr:row>57</xdr:row>
      <xdr:rowOff>396240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CD49934-C42E-44A2-9BB5-54B8E6A4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11720" y="6926580"/>
          <a:ext cx="15500278" cy="1855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7B34-E08B-42E6-8667-865ACC015F36}">
  <dimension ref="A1:O33"/>
  <sheetViews>
    <sheetView tabSelected="1" view="pageBreakPreview" zoomScale="70" zoomScaleNormal="100" zoomScaleSheetLayoutView="70" workbookViewId="0">
      <selection activeCell="G4" sqref="G4"/>
    </sheetView>
  </sheetViews>
  <sheetFormatPr defaultColWidth="9" defaultRowHeight="19.8"/>
  <cols>
    <col min="1" max="1" width="7.69921875" style="9" customWidth="1"/>
    <col min="2" max="2" width="8.69921875" style="9" customWidth="1"/>
    <col min="3" max="3" width="7.8984375" style="9" customWidth="1"/>
    <col min="4" max="4" width="14.09765625" style="9" customWidth="1"/>
    <col min="5" max="5" width="13" style="9" customWidth="1"/>
    <col min="6" max="6" width="9.09765625" style="9" customWidth="1"/>
    <col min="7" max="7" width="8.09765625" style="9" customWidth="1"/>
    <col min="8" max="8" width="3.19921875" style="9" customWidth="1"/>
    <col min="9" max="9" width="3.3984375" style="9" customWidth="1"/>
    <col min="10" max="10" width="2.69921875" style="9" customWidth="1"/>
    <col min="11" max="11" width="3.3984375" style="9" customWidth="1"/>
    <col min="12" max="12" width="2.59765625" style="9" customWidth="1"/>
    <col min="13" max="13" width="4.3984375" style="9" customWidth="1"/>
    <col min="14" max="16384" width="9" style="9"/>
  </cols>
  <sheetData>
    <row r="1" spans="1:14">
      <c r="A1" s="7" t="s">
        <v>109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>
      <c r="A2" s="10" t="s">
        <v>110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>
      <c r="A3" s="8"/>
      <c r="B3" s="8"/>
      <c r="C3" s="8"/>
      <c r="D3" s="8"/>
      <c r="E3" s="8"/>
      <c r="F3" s="8"/>
      <c r="G3" s="8"/>
      <c r="H3" s="8" t="s">
        <v>111</v>
      </c>
      <c r="I3" s="148"/>
      <c r="J3" s="148"/>
      <c r="K3" s="148"/>
      <c r="L3" s="11" t="s">
        <v>112</v>
      </c>
      <c r="M3" s="87" t="s">
        <v>152</v>
      </c>
      <c r="N3" s="88" t="s">
        <v>154</v>
      </c>
    </row>
    <row r="4" spans="1:14">
      <c r="A4" s="8"/>
      <c r="B4" s="8"/>
      <c r="C4" s="8"/>
      <c r="D4" s="8"/>
      <c r="E4" s="8"/>
      <c r="F4" s="8"/>
      <c r="G4" s="12"/>
      <c r="H4" s="8" t="s">
        <v>113</v>
      </c>
      <c r="I4" s="13"/>
      <c r="J4" s="8" t="s">
        <v>114</v>
      </c>
      <c r="K4" s="13"/>
      <c r="L4" s="11" t="s">
        <v>115</v>
      </c>
      <c r="M4" s="87" t="s">
        <v>152</v>
      </c>
      <c r="N4" s="88" t="s">
        <v>153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4">
      <c r="A6" s="144" t="s">
        <v>116</v>
      </c>
      <c r="B6" s="144"/>
      <c r="C6" s="144"/>
      <c r="D6" s="8"/>
      <c r="E6" s="8"/>
      <c r="F6" s="8"/>
      <c r="G6" s="8"/>
      <c r="H6" s="8"/>
      <c r="I6" s="8"/>
      <c r="J6" s="8"/>
      <c r="K6" s="8"/>
      <c r="L6" s="8"/>
    </row>
    <row r="7" spans="1:14" ht="21.75" customHeight="1">
      <c r="A7" s="7"/>
      <c r="B7" s="8"/>
      <c r="C7" s="8"/>
      <c r="D7" s="8"/>
      <c r="E7" s="7" t="s">
        <v>117</v>
      </c>
      <c r="F7" s="149"/>
      <c r="G7" s="149"/>
      <c r="H7" s="149"/>
      <c r="I7" s="149"/>
      <c r="J7" s="149"/>
      <c r="K7" s="149"/>
      <c r="L7" s="149"/>
      <c r="M7" s="87" t="s">
        <v>152</v>
      </c>
      <c r="N7" s="88" t="s">
        <v>155</v>
      </c>
    </row>
    <row r="8" spans="1:14" ht="21" customHeight="1">
      <c r="A8" s="7"/>
      <c r="B8" s="8"/>
      <c r="C8" s="8"/>
      <c r="D8" s="8"/>
      <c r="E8" s="14" t="s">
        <v>118</v>
      </c>
      <c r="F8" s="149"/>
      <c r="G8" s="149"/>
      <c r="H8" s="149"/>
      <c r="I8" s="149"/>
      <c r="J8" s="149"/>
      <c r="K8" s="149"/>
      <c r="L8" s="149"/>
      <c r="M8" s="87" t="s">
        <v>152</v>
      </c>
      <c r="N8" s="88" t="s">
        <v>156</v>
      </c>
    </row>
    <row r="9" spans="1:14" ht="22.5" customHeight="1">
      <c r="A9" s="8"/>
      <c r="B9" s="8"/>
      <c r="C9" s="8"/>
      <c r="D9" s="8"/>
      <c r="E9" s="10" t="s">
        <v>119</v>
      </c>
      <c r="F9" s="15"/>
      <c r="G9" s="150"/>
      <c r="H9" s="150"/>
      <c r="I9" s="150"/>
      <c r="J9" s="150"/>
      <c r="K9" s="150"/>
      <c r="L9" s="150"/>
      <c r="M9" s="87" t="s">
        <v>152</v>
      </c>
      <c r="N9" s="88" t="s">
        <v>157</v>
      </c>
    </row>
    <row r="10" spans="1:14">
      <c r="A10" s="8"/>
      <c r="B10" s="8"/>
      <c r="C10" s="8"/>
      <c r="D10" s="8"/>
      <c r="E10" s="10"/>
      <c r="F10" s="17"/>
      <c r="G10" s="17"/>
      <c r="H10" s="17"/>
      <c r="I10" s="17"/>
      <c r="J10" s="17"/>
      <c r="K10" s="17"/>
      <c r="L10" s="18"/>
      <c r="M10" s="16"/>
    </row>
    <row r="11" spans="1:14">
      <c r="A11" s="8"/>
      <c r="B11" s="8"/>
      <c r="C11" s="8"/>
      <c r="D11" s="8"/>
      <c r="E11" s="10"/>
      <c r="F11" s="17"/>
      <c r="G11" s="17"/>
      <c r="H11" s="17"/>
      <c r="I11" s="17"/>
      <c r="J11" s="17"/>
      <c r="K11" s="17"/>
      <c r="L11" s="18"/>
      <c r="M11" s="16"/>
    </row>
    <row r="12" spans="1:14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4">
      <c r="A13" s="8"/>
      <c r="B13" s="19"/>
      <c r="C13" s="10" t="s">
        <v>198</v>
      </c>
      <c r="D13" s="10"/>
      <c r="E13" s="10"/>
      <c r="F13" s="10"/>
      <c r="G13" s="10"/>
      <c r="H13" s="10"/>
      <c r="I13" s="10"/>
      <c r="J13" s="10"/>
      <c r="K13" s="10"/>
      <c r="L13" s="10"/>
      <c r="M13" s="87" t="s">
        <v>152</v>
      </c>
      <c r="N13" s="88" t="s">
        <v>158</v>
      </c>
    </row>
    <row r="14" spans="1:1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6"/>
    </row>
    <row r="15" spans="1:1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6"/>
    </row>
    <row r="16" spans="1:14" ht="19.5" customHeight="1">
      <c r="A16" s="145" t="s">
        <v>175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</row>
    <row r="17" spans="1:15" ht="24.75" customHeight="1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</row>
    <row r="18" spans="1:15" ht="48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</row>
    <row r="19" spans="1: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5">
      <c r="A20" s="8"/>
      <c r="B20" s="8"/>
      <c r="C20" s="8"/>
      <c r="D20" s="146" t="s">
        <v>120</v>
      </c>
      <c r="E20" s="146"/>
      <c r="F20" s="8"/>
      <c r="G20" s="8"/>
      <c r="H20" s="8"/>
      <c r="I20" s="8"/>
      <c r="J20" s="8"/>
      <c r="K20" s="8"/>
      <c r="L20" s="8"/>
    </row>
    <row r="21" spans="1:15">
      <c r="A21" s="8"/>
      <c r="B21" s="8"/>
      <c r="C21" s="8"/>
      <c r="D21" s="18"/>
      <c r="E21" s="18"/>
      <c r="F21" s="8"/>
      <c r="G21" s="8"/>
      <c r="H21" s="8"/>
      <c r="I21" s="8"/>
      <c r="J21" s="8"/>
      <c r="K21" s="8"/>
      <c r="L21" s="8"/>
    </row>
    <row r="22" spans="1: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O22" s="20"/>
    </row>
    <row r="23" spans="1:15">
      <c r="A23" s="21" t="s">
        <v>121</v>
      </c>
      <c r="B23" s="10" t="s">
        <v>122</v>
      </c>
      <c r="C23" s="8"/>
      <c r="D23" s="22" t="s">
        <v>123</v>
      </c>
      <c r="E23" s="23"/>
      <c r="F23" s="8" t="s">
        <v>124</v>
      </c>
      <c r="G23" s="8"/>
      <c r="H23" s="8"/>
      <c r="I23" s="8"/>
      <c r="J23" s="8"/>
      <c r="K23" s="8"/>
      <c r="L23" s="8"/>
      <c r="M23" s="87" t="s">
        <v>152</v>
      </c>
      <c r="N23" s="89" t="s">
        <v>159</v>
      </c>
    </row>
    <row r="24" spans="1: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5">
      <c r="A25" s="21" t="s">
        <v>125</v>
      </c>
      <c r="B25" s="10" t="s">
        <v>126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5">
      <c r="A26" s="144" t="s">
        <v>127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5" ht="19.8" customHeight="1">
      <c r="A27" s="147" t="s">
        <v>148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5">
      <c r="A28" s="144" t="s">
        <v>149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5">
      <c r="A29" s="143" t="s">
        <v>150</v>
      </c>
      <c r="B29" s="143"/>
      <c r="C29" s="143"/>
      <c r="D29" s="143"/>
      <c r="E29" s="143"/>
      <c r="F29" s="143"/>
      <c r="G29" s="143"/>
      <c r="H29" s="10"/>
      <c r="I29" s="10"/>
      <c r="J29" s="10"/>
      <c r="K29" s="10"/>
      <c r="L29" s="10"/>
    </row>
    <row r="30" spans="1:15">
      <c r="A30" s="144" t="s">
        <v>151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5">
      <c r="A31" s="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5">
      <c r="A32" s="24" t="s">
        <v>128</v>
      </c>
      <c r="B32" s="8" t="s">
        <v>129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42" customHeight="1">
      <c r="A33" s="8"/>
      <c r="B33" s="145" t="s">
        <v>130</v>
      </c>
      <c r="C33" s="145"/>
      <c r="D33" s="145"/>
      <c r="E33" s="145"/>
      <c r="F33" s="145"/>
      <c r="G33" s="145"/>
      <c r="H33" s="145"/>
      <c r="I33" s="145"/>
      <c r="J33" s="145"/>
      <c r="K33" s="145"/>
      <c r="L33" s="8"/>
    </row>
  </sheetData>
  <sheetProtection algorithmName="SHA-512" hashValue="V2BDWR6XTnCqhhHIKjsr2Kvs/TKb1llv0sanjo1L0wdhwyKzeopqrwP+Qdxv4urt9eE7aJDQzKMJyh2l9+i0kg==" saltValue="nlfdythAEn1mwWZBk50jsw==" spinCount="100000" sheet="1" objects="1" scenarios="1"/>
  <mergeCells count="13">
    <mergeCell ref="A16:L18"/>
    <mergeCell ref="I3:K3"/>
    <mergeCell ref="A6:C6"/>
    <mergeCell ref="F7:L7"/>
    <mergeCell ref="F8:L8"/>
    <mergeCell ref="G9:L9"/>
    <mergeCell ref="A29:G29"/>
    <mergeCell ref="A30:L30"/>
    <mergeCell ref="B33:K33"/>
    <mergeCell ref="D20:E20"/>
    <mergeCell ref="A26:L26"/>
    <mergeCell ref="A27:L27"/>
    <mergeCell ref="A28:L28"/>
  </mergeCells>
  <phoneticPr fontId="12"/>
  <conditionalFormatting sqref="G4 I4 K4 F7:L8 B13 E23 F9:G9">
    <cfRule type="containsBlanks" dxfId="30" priority="1">
      <formula>LEN(TRIM(B4))=0</formula>
    </cfRule>
  </conditionalFormatting>
  <pageMargins left="0.7" right="0.7" top="0.75" bottom="0.75" header="0.3" footer="0.3"/>
  <pageSetup paperSize="9" scale="92" orientation="portrait" r:id="rId1"/>
  <rowBreaks count="1" manualBreakCount="1">
    <brk id="33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6B3-A15A-4160-BE0A-BA081C432655}">
  <sheetPr>
    <pageSetUpPr fitToPage="1"/>
  </sheetPr>
  <dimension ref="A1:T220"/>
  <sheetViews>
    <sheetView showGridLines="0" view="pageBreakPreview" zoomScale="50" zoomScaleNormal="70" zoomScaleSheetLayoutView="50" workbookViewId="0">
      <selection activeCell="B5" sqref="B5:E5"/>
    </sheetView>
  </sheetViews>
  <sheetFormatPr defaultColWidth="8.69921875" defaultRowHeight="15"/>
  <cols>
    <col min="1" max="2" width="2.8984375" style="1" customWidth="1"/>
    <col min="3" max="3" width="2.59765625" style="1" customWidth="1"/>
    <col min="4" max="4" width="2.09765625" style="1" customWidth="1"/>
    <col min="5" max="5" width="70.8984375" style="1" customWidth="1"/>
    <col min="6" max="6" width="48.69921875" style="1" bestFit="1" customWidth="1"/>
    <col min="7" max="9" width="22.09765625" style="1" customWidth="1"/>
    <col min="10" max="10" width="37.19921875" style="1" customWidth="1"/>
    <col min="11" max="11" width="28.69921875" style="1" customWidth="1"/>
    <col min="12" max="18" width="22.09765625" style="1" customWidth="1"/>
    <col min="19" max="19" width="2.59765625" style="1" customWidth="1"/>
    <col min="20" max="16384" width="8.69921875" style="1"/>
  </cols>
  <sheetData>
    <row r="1" spans="2:19" ht="15.6" thickBot="1"/>
    <row r="2" spans="2:19" ht="49.2">
      <c r="B2" s="65" t="s">
        <v>108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6"/>
      <c r="Q2" s="26"/>
      <c r="R2" s="26"/>
      <c r="S2" s="27"/>
    </row>
    <row r="3" spans="2:19" ht="15.6" customHeight="1">
      <c r="B3" s="2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S3" s="29"/>
    </row>
    <row r="4" spans="2:19" ht="39" thickBot="1">
      <c r="B4" s="66" t="s">
        <v>167</v>
      </c>
      <c r="C4" s="4"/>
      <c r="D4" s="4"/>
      <c r="E4" s="3"/>
      <c r="F4" s="3"/>
      <c r="G4" s="3"/>
      <c r="H4" s="3"/>
      <c r="I4" s="3"/>
      <c r="J4" s="3"/>
      <c r="K4" s="3"/>
      <c r="L4" s="3"/>
      <c r="M4" s="3"/>
      <c r="S4" s="29"/>
    </row>
    <row r="5" spans="2:19" ht="36.6" thickTop="1" thickBot="1">
      <c r="B5" s="163" t="s">
        <v>30</v>
      </c>
      <c r="C5" s="164"/>
      <c r="D5" s="164"/>
      <c r="E5" s="165"/>
      <c r="F5" s="3"/>
      <c r="G5" s="3"/>
      <c r="H5" s="3"/>
      <c r="I5" s="3"/>
      <c r="J5" s="3"/>
      <c r="K5" s="3"/>
      <c r="L5" s="3"/>
      <c r="M5" s="3"/>
      <c r="S5" s="29"/>
    </row>
    <row r="6" spans="2:19" ht="15.6" thickTop="1">
      <c r="B6" s="3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S6" s="29"/>
    </row>
    <row r="7" spans="2:19" ht="39" thickBot="1">
      <c r="B7" s="66" t="s">
        <v>171</v>
      </c>
      <c r="C7" s="5"/>
      <c r="D7" s="5"/>
      <c r="E7" s="3"/>
      <c r="F7" s="3"/>
      <c r="G7" s="3"/>
      <c r="H7" s="3"/>
      <c r="I7" s="3"/>
      <c r="J7" s="3"/>
      <c r="K7" s="3"/>
      <c r="L7" s="3"/>
      <c r="M7" s="3"/>
      <c r="S7" s="29"/>
    </row>
    <row r="8" spans="2:19" ht="36.6" thickTop="1" thickBot="1">
      <c r="B8" s="163" t="s">
        <v>30</v>
      </c>
      <c r="C8" s="164"/>
      <c r="D8" s="164"/>
      <c r="E8" s="165"/>
      <c r="F8" s="3"/>
      <c r="G8" s="3"/>
      <c r="H8" s="3"/>
      <c r="I8" s="3"/>
      <c r="J8" s="3"/>
      <c r="K8" s="3"/>
      <c r="L8" s="3"/>
      <c r="M8" s="3"/>
      <c r="S8" s="29"/>
    </row>
    <row r="9" spans="2:19" ht="15.6" thickTop="1">
      <c r="B9" s="3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S9" s="29"/>
    </row>
    <row r="10" spans="2:19" ht="38.4">
      <c r="B10" s="67" t="str">
        <f>IF(B5="（プルダウンから選択）", "", IF(B5="いいえ", "『（１）介護テクノロジーの導入支援』の表に入力してください。", IF(AND(B5="はい", B8="いいえ"), "『（１）介護テクノロジーの導入支援』の表に入力してください。", IF(AND(B5="はい", B8="はい"), "『（２）介護テクノロジーのパッケージ型導入支援』の表に入力してください。（ただし、介護ソフトと連動しないテクノロジーについては『（１）介護テクノロジーの導入支援』の表に入力してください。）", "②に回答してください。"))))</f>
        <v/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29"/>
    </row>
    <row r="11" spans="2:19" ht="39" thickBot="1">
      <c r="B11" s="68" t="s">
        <v>93</v>
      </c>
      <c r="C11" s="31"/>
      <c r="D11" s="3"/>
      <c r="E11" s="3"/>
      <c r="F11" s="3"/>
      <c r="G11" s="3"/>
      <c r="H11" s="3"/>
      <c r="I11" s="3"/>
      <c r="J11" s="3"/>
      <c r="K11" s="3"/>
      <c r="L11" s="3"/>
      <c r="M11" s="3"/>
      <c r="S11" s="29"/>
    </row>
    <row r="12" spans="2:19">
      <c r="B12" s="3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29"/>
    </row>
    <row r="13" spans="2:19" ht="39" thickBot="1">
      <c r="B13" s="66" t="s">
        <v>172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29"/>
    </row>
    <row r="14" spans="2:19" ht="36.6" thickTop="1" thickBot="1">
      <c r="B14" s="163" t="s">
        <v>30</v>
      </c>
      <c r="C14" s="164"/>
      <c r="D14" s="164"/>
      <c r="E14" s="165"/>
      <c r="F14" s="3"/>
      <c r="G14" s="3"/>
      <c r="H14" s="3"/>
      <c r="I14" s="3"/>
      <c r="J14" s="3"/>
      <c r="K14" s="3"/>
      <c r="L14" s="3"/>
      <c r="M14" s="3"/>
      <c r="S14" s="29"/>
    </row>
    <row r="15" spans="2:19" ht="39" thickTop="1">
      <c r="B15" s="67" t="str">
        <f>IF(B14="（プルダウンから選択）","",IF(B14="はい","『（１）介護テクノロジーの導入支援』の表に入力してください。","『（２）介護テクノロジーのパッケージ型導入支援』の表に入力してください。（ただし、介護ソフトと連動しないテクノロジーについては『（１）介護テクノロジーの導入支援』の表に入力してください。）"))</f>
        <v/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29"/>
    </row>
    <row r="16" spans="2:19" ht="39" thickBot="1">
      <c r="B16" s="96" t="s">
        <v>173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2"/>
      <c r="P16" s="32"/>
      <c r="Q16" s="32"/>
      <c r="R16" s="32"/>
      <c r="S16" s="33"/>
    </row>
    <row r="17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30" customHeight="1">
      <c r="A18" s="6"/>
      <c r="B18" s="6"/>
      <c r="C18" s="47" t="s">
        <v>174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0" customHeight="1">
      <c r="A19" s="6"/>
      <c r="B19" s="6"/>
      <c r="C19" s="166" t="s">
        <v>147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6"/>
    </row>
    <row r="20" spans="1:19" ht="10.050000000000001" customHeight="1">
      <c r="A20" s="6"/>
      <c r="B20" s="6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"/>
    </row>
    <row r="21" spans="1:19" ht="30" customHeight="1">
      <c r="A21" s="6"/>
      <c r="B21" s="6"/>
      <c r="C21" s="35"/>
      <c r="D21" s="167" t="s">
        <v>134</v>
      </c>
      <c r="E21" s="167"/>
      <c r="F21" s="75"/>
      <c r="G21" s="45" t="s">
        <v>178</v>
      </c>
      <c r="H21" s="45"/>
      <c r="I21" s="69"/>
      <c r="J21" s="69"/>
      <c r="K21" s="69"/>
      <c r="L21" s="69"/>
      <c r="M21" s="6"/>
      <c r="N21" s="6"/>
      <c r="O21" s="6"/>
      <c r="P21" s="6"/>
      <c r="Q21" s="6"/>
      <c r="R21" s="6"/>
      <c r="S21" s="6"/>
    </row>
    <row r="22" spans="1:19" ht="30" customHeight="1">
      <c r="A22" s="6"/>
      <c r="B22" s="6"/>
      <c r="C22" s="35"/>
      <c r="D22" s="168"/>
      <c r="E22" s="168"/>
      <c r="F22" s="75"/>
      <c r="G22" s="172" t="s">
        <v>138</v>
      </c>
      <c r="H22" s="173"/>
      <c r="I22" s="169" t="s">
        <v>165</v>
      </c>
      <c r="J22" s="169"/>
      <c r="K22" s="170" t="s">
        <v>176</v>
      </c>
      <c r="L22" s="169" t="s">
        <v>177</v>
      </c>
      <c r="M22" s="6"/>
      <c r="N22" s="6"/>
      <c r="O22" s="6"/>
      <c r="P22" s="6"/>
      <c r="Q22" s="6"/>
      <c r="R22" s="6"/>
      <c r="S22" s="6"/>
    </row>
    <row r="23" spans="1:19" ht="30" customHeight="1">
      <c r="A23" s="6"/>
      <c r="B23" s="6"/>
      <c r="C23" s="6"/>
      <c r="D23" s="6"/>
      <c r="E23" s="6"/>
      <c r="F23" s="75"/>
      <c r="G23" s="174"/>
      <c r="H23" s="175"/>
      <c r="I23" s="169"/>
      <c r="J23" s="169"/>
      <c r="K23" s="171"/>
      <c r="L23" s="169"/>
      <c r="M23" s="6"/>
      <c r="N23" s="6"/>
      <c r="O23" s="6"/>
      <c r="P23" s="6"/>
      <c r="Q23" s="6"/>
      <c r="R23" s="6"/>
      <c r="S23" s="6"/>
    </row>
    <row r="24" spans="1:19" ht="30" customHeight="1">
      <c r="A24" s="6"/>
      <c r="B24" s="6"/>
      <c r="C24" s="6"/>
      <c r="D24" s="6"/>
      <c r="E24" s="6"/>
      <c r="F24" s="86"/>
      <c r="G24" s="182"/>
      <c r="H24" s="183"/>
      <c r="I24" s="176"/>
      <c r="J24" s="176"/>
      <c r="K24" s="114">
        <f>G24-I24</f>
        <v>0</v>
      </c>
      <c r="L24" s="114">
        <f>ROUNDDOWN(G24/5,0)</f>
        <v>0</v>
      </c>
      <c r="M24" s="6"/>
      <c r="N24" s="6"/>
      <c r="O24" s="6"/>
      <c r="P24" s="6"/>
      <c r="Q24" s="6"/>
      <c r="R24" s="6"/>
      <c r="S24" s="6"/>
    </row>
    <row r="25" spans="1:19" ht="30" customHeight="1">
      <c r="A25" s="6"/>
      <c r="B25" s="6"/>
      <c r="C25" s="6"/>
      <c r="D25" s="6"/>
      <c r="E25" s="6" t="s">
        <v>196</v>
      </c>
      <c r="F25" s="95"/>
      <c r="G25" s="117" t="s">
        <v>199</v>
      </c>
      <c r="H25" s="111"/>
      <c r="I25" s="115"/>
      <c r="J25" s="115"/>
      <c r="K25" s="116"/>
      <c r="L25" s="116"/>
      <c r="M25" s="6"/>
      <c r="N25" s="6"/>
      <c r="O25" s="6"/>
      <c r="P25" s="6"/>
      <c r="Q25" s="6"/>
      <c r="R25" s="6"/>
      <c r="S25" s="6"/>
    </row>
    <row r="26" spans="1:19" ht="56.4" customHeight="1">
      <c r="A26" s="6"/>
      <c r="B26" s="6"/>
      <c r="C26" s="6"/>
      <c r="D26" s="6"/>
      <c r="E26" s="6"/>
      <c r="F26" s="95"/>
      <c r="G26" s="184" t="s">
        <v>192</v>
      </c>
      <c r="H26" s="185"/>
      <c r="I26" s="184" t="s">
        <v>195</v>
      </c>
      <c r="J26" s="185"/>
      <c r="K26" s="113" t="s">
        <v>193</v>
      </c>
      <c r="L26" s="113" t="s">
        <v>194</v>
      </c>
      <c r="M26" s="6"/>
      <c r="N26" s="6"/>
      <c r="O26" s="6"/>
      <c r="P26" s="6"/>
      <c r="Q26" s="6"/>
      <c r="R26" s="6"/>
      <c r="S26" s="6"/>
    </row>
    <row r="27" spans="1:19" ht="30" customHeight="1">
      <c r="A27" s="6"/>
      <c r="B27" s="6"/>
      <c r="C27" s="6"/>
      <c r="D27" s="6"/>
      <c r="E27" s="6"/>
      <c r="F27" s="95"/>
      <c r="G27" s="151"/>
      <c r="H27" s="152"/>
      <c r="I27" s="151"/>
      <c r="J27" s="152"/>
      <c r="K27" s="112">
        <f>G27-I27</f>
        <v>0</v>
      </c>
      <c r="L27" s="112">
        <f>ROUNDDOWN(G27/5,0)</f>
        <v>0</v>
      </c>
      <c r="M27" s="6"/>
      <c r="N27" s="6"/>
      <c r="O27" s="6"/>
      <c r="P27" s="6"/>
      <c r="Q27" s="6"/>
      <c r="R27" s="6"/>
      <c r="S27" s="6"/>
    </row>
    <row r="28" spans="1:19" ht="25.05" customHeight="1">
      <c r="A28" s="6"/>
      <c r="B28" s="6"/>
      <c r="C28" s="6"/>
      <c r="D28" s="6"/>
      <c r="E28" s="6"/>
      <c r="F28" s="86"/>
      <c r="G28" s="34" t="s">
        <v>197</v>
      </c>
      <c r="H28" s="34"/>
      <c r="I28" s="37"/>
      <c r="J28" s="37"/>
      <c r="K28" s="36"/>
      <c r="L28" s="36"/>
      <c r="M28" s="6"/>
      <c r="N28" s="6"/>
      <c r="O28" s="6"/>
      <c r="P28" s="6"/>
      <c r="Q28" s="6"/>
      <c r="R28" s="6"/>
      <c r="S28" s="6"/>
    </row>
    <row r="29" spans="1:19" ht="25.05" customHeight="1">
      <c r="A29" s="6"/>
      <c r="B29" s="6"/>
      <c r="C29" s="6"/>
      <c r="D29" s="6"/>
      <c r="E29" s="6"/>
      <c r="F29" s="95"/>
      <c r="G29" s="34"/>
      <c r="H29" s="34"/>
      <c r="I29" s="37"/>
      <c r="J29" s="37"/>
      <c r="K29" s="36"/>
      <c r="L29" s="36"/>
      <c r="M29" s="6"/>
      <c r="N29" s="6"/>
      <c r="O29" s="6"/>
      <c r="P29" s="6"/>
      <c r="Q29" s="6"/>
      <c r="R29" s="6"/>
      <c r="S29" s="6"/>
    </row>
    <row r="30" spans="1:19" ht="30" customHeight="1">
      <c r="A30" s="6"/>
      <c r="B30" s="6"/>
      <c r="C30" s="6"/>
      <c r="D30" s="6"/>
      <c r="E30" s="6"/>
      <c r="F30" s="86"/>
      <c r="I30" s="37"/>
      <c r="J30" s="37"/>
      <c r="K30" s="36"/>
      <c r="L30" s="36"/>
      <c r="M30" s="6"/>
      <c r="N30" s="6"/>
      <c r="O30" s="6"/>
      <c r="P30" s="6"/>
      <c r="Q30" s="6"/>
      <c r="R30" s="6"/>
      <c r="S30" s="6"/>
    </row>
    <row r="31" spans="1:19" ht="10.050000000000001" customHeight="1" thickBo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40.049999999999997" customHeight="1" thickBot="1">
      <c r="A32" s="6"/>
      <c r="B32" s="6"/>
      <c r="C32" s="6"/>
      <c r="D32" s="47" t="s">
        <v>179</v>
      </c>
      <c r="E32" s="6"/>
      <c r="F32" s="6"/>
      <c r="G32" s="6"/>
      <c r="H32" s="6"/>
      <c r="I32" s="6"/>
      <c r="J32" s="177" t="s">
        <v>131</v>
      </c>
      <c r="K32" s="178"/>
      <c r="L32" s="38"/>
      <c r="M32" s="38"/>
      <c r="N32" s="38"/>
      <c r="O32" s="38"/>
      <c r="P32" s="38"/>
      <c r="Q32" s="6"/>
      <c r="R32" s="51" t="s">
        <v>12</v>
      </c>
      <c r="S32" s="6"/>
    </row>
    <row r="33" spans="1:20" ht="48.6">
      <c r="A33" s="6"/>
      <c r="B33" s="6"/>
      <c r="C33" s="6"/>
      <c r="D33" s="162" t="s">
        <v>27</v>
      </c>
      <c r="E33" s="162"/>
      <c r="F33" s="52" t="s">
        <v>160</v>
      </c>
      <c r="G33" s="52" t="s">
        <v>107</v>
      </c>
      <c r="H33" s="52" t="s">
        <v>144</v>
      </c>
      <c r="I33" s="52" t="s">
        <v>143</v>
      </c>
      <c r="J33" s="53" t="s">
        <v>132</v>
      </c>
      <c r="K33" s="53" t="s">
        <v>133</v>
      </c>
      <c r="L33" s="54" t="s">
        <v>101</v>
      </c>
      <c r="M33" s="54" t="s">
        <v>182</v>
      </c>
      <c r="N33" s="54" t="s">
        <v>102</v>
      </c>
      <c r="O33" s="54" t="s">
        <v>103</v>
      </c>
      <c r="P33" s="54" t="s">
        <v>104</v>
      </c>
      <c r="Q33" s="52" t="s">
        <v>105</v>
      </c>
      <c r="R33" s="52" t="s">
        <v>106</v>
      </c>
      <c r="S33" s="6"/>
    </row>
    <row r="34" spans="1:20" ht="40.049999999999997" customHeight="1">
      <c r="A34" s="6"/>
      <c r="B34" s="6"/>
      <c r="C34" s="6"/>
      <c r="D34" s="157" t="s">
        <v>2</v>
      </c>
      <c r="E34" s="15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6"/>
    </row>
    <row r="35" spans="1:20" ht="40.049999999999997" customHeight="1">
      <c r="A35" s="6"/>
      <c r="B35" s="6"/>
      <c r="C35" s="6"/>
      <c r="D35" s="41"/>
      <c r="E35" s="48" t="s">
        <v>13</v>
      </c>
      <c r="F35" s="120"/>
      <c r="G35" s="121"/>
      <c r="H35" s="122"/>
      <c r="I35" s="76">
        <f>G35*H35</f>
        <v>0</v>
      </c>
      <c r="J35" s="123"/>
      <c r="K35" s="123"/>
      <c r="L35" s="76">
        <f t="shared" ref="L35:L44" si="0">SUM(I35:K35)</f>
        <v>0</v>
      </c>
      <c r="M35" s="123"/>
      <c r="N35" s="76">
        <f>ROUNDDOWN((L35-M35)*4/5,-3)</f>
        <v>0</v>
      </c>
      <c r="O35" s="123"/>
      <c r="P35" s="76">
        <f>ROUNDDOWN(O35*4/5,-3)</f>
        <v>0</v>
      </c>
      <c r="Q35" s="73">
        <f>G35*1000000</f>
        <v>0</v>
      </c>
      <c r="R35" s="77">
        <f>MIN(N35,P35,Q35)</f>
        <v>0</v>
      </c>
      <c r="S35" s="6"/>
    </row>
    <row r="36" spans="1:20" ht="40.049999999999997" customHeight="1">
      <c r="A36" s="6"/>
      <c r="B36" s="6"/>
      <c r="C36" s="6"/>
      <c r="D36" s="42"/>
      <c r="E36" s="48" t="s">
        <v>14</v>
      </c>
      <c r="F36" s="120"/>
      <c r="G36" s="121"/>
      <c r="H36" s="122"/>
      <c r="I36" s="76">
        <f t="shared" ref="I36:I44" si="1">G36*H36</f>
        <v>0</v>
      </c>
      <c r="J36" s="123"/>
      <c r="K36" s="123"/>
      <c r="L36" s="76">
        <f t="shared" si="0"/>
        <v>0</v>
      </c>
      <c r="M36" s="123"/>
      <c r="N36" s="76">
        <f>ROUNDDOWN((L36-M36)*4/5,-3)</f>
        <v>0</v>
      </c>
      <c r="O36" s="123"/>
      <c r="P36" s="76">
        <f>ROUNDDOWN(O36*4/5,-3)</f>
        <v>0</v>
      </c>
      <c r="Q36" s="73">
        <f>G36*300000</f>
        <v>0</v>
      </c>
      <c r="R36" s="77">
        <f>MIN(N36,P36,Q36)</f>
        <v>0</v>
      </c>
      <c r="S36" s="6"/>
    </row>
    <row r="37" spans="1:20" ht="40.049999999999997" customHeight="1">
      <c r="A37" s="6"/>
      <c r="B37" s="6"/>
      <c r="C37" s="6"/>
      <c r="D37" s="42"/>
      <c r="E37" s="48" t="s">
        <v>15</v>
      </c>
      <c r="F37" s="120"/>
      <c r="G37" s="121"/>
      <c r="H37" s="122"/>
      <c r="I37" s="76">
        <f t="shared" si="1"/>
        <v>0</v>
      </c>
      <c r="J37" s="123"/>
      <c r="K37" s="123"/>
      <c r="L37" s="76">
        <f t="shared" si="0"/>
        <v>0</v>
      </c>
      <c r="M37" s="123"/>
      <c r="N37" s="76">
        <f t="shared" ref="N37:N41" si="2">ROUNDDOWN((L37-M37)*4/5,-3)</f>
        <v>0</v>
      </c>
      <c r="O37" s="123"/>
      <c r="P37" s="76">
        <f>ROUNDDOWN(O37*4/5,-3)</f>
        <v>0</v>
      </c>
      <c r="Q37" s="73">
        <f>G37*300000</f>
        <v>0</v>
      </c>
      <c r="R37" s="77">
        <f>MIN(N37,P37,Q37)</f>
        <v>0</v>
      </c>
      <c r="S37" s="6"/>
    </row>
    <row r="38" spans="1:20" ht="40.049999999999997" customHeight="1">
      <c r="A38" s="6"/>
      <c r="B38" s="6"/>
      <c r="C38" s="6"/>
      <c r="D38" s="42"/>
      <c r="E38" s="48" t="s">
        <v>10</v>
      </c>
      <c r="F38" s="120"/>
      <c r="G38" s="121"/>
      <c r="H38" s="122"/>
      <c r="I38" s="76">
        <f t="shared" si="1"/>
        <v>0</v>
      </c>
      <c r="J38" s="123"/>
      <c r="K38" s="123"/>
      <c r="L38" s="76">
        <f t="shared" si="0"/>
        <v>0</v>
      </c>
      <c r="M38" s="123"/>
      <c r="N38" s="76">
        <f>ROUNDDOWN((L38-M38)*4/5,-3)</f>
        <v>0</v>
      </c>
      <c r="O38" s="123"/>
      <c r="P38" s="76">
        <f t="shared" ref="P38:P42" si="3">ROUNDDOWN(O38*4/5,-3)</f>
        <v>0</v>
      </c>
      <c r="Q38" s="73">
        <f>G38*1000000</f>
        <v>0</v>
      </c>
      <c r="R38" s="77">
        <f>MIN(N38,P38,Q38)</f>
        <v>0</v>
      </c>
      <c r="S38" s="6"/>
    </row>
    <row r="39" spans="1:20" ht="40.049999999999997" customHeight="1">
      <c r="A39" s="6"/>
      <c r="B39" s="6"/>
      <c r="C39" s="6"/>
      <c r="D39" s="42"/>
      <c r="E39" s="48" t="s">
        <v>180</v>
      </c>
      <c r="F39" s="120"/>
      <c r="G39" s="121"/>
      <c r="H39" s="122"/>
      <c r="I39" s="76">
        <f t="shared" si="1"/>
        <v>0</v>
      </c>
      <c r="J39" s="123"/>
      <c r="K39" s="123"/>
      <c r="L39" s="76">
        <f t="shared" si="0"/>
        <v>0</v>
      </c>
      <c r="M39" s="123"/>
      <c r="N39" s="76">
        <f>ROUNDDOWN((L39-M39)*4/5,-3)</f>
        <v>0</v>
      </c>
      <c r="O39" s="123"/>
      <c r="P39" s="76">
        <f>ROUNDDOWN(O39*4/5,-3)</f>
        <v>0</v>
      </c>
      <c r="Q39" s="73">
        <f t="shared" ref="Q39:Q44" si="4">G39*300000</f>
        <v>0</v>
      </c>
      <c r="R39" s="77">
        <f t="shared" ref="R39" si="5">MIN(N39,P39,Q39)</f>
        <v>0</v>
      </c>
      <c r="S39" s="6"/>
    </row>
    <row r="40" spans="1:20" ht="40.049999999999997" customHeight="1">
      <c r="A40" s="6"/>
      <c r="B40" s="6"/>
      <c r="C40" s="6"/>
      <c r="D40" s="42"/>
      <c r="E40" s="48" t="s">
        <v>181</v>
      </c>
      <c r="F40" s="120"/>
      <c r="G40" s="121"/>
      <c r="H40" s="122"/>
      <c r="I40" s="76">
        <f t="shared" si="1"/>
        <v>0</v>
      </c>
      <c r="J40" s="123"/>
      <c r="K40" s="123"/>
      <c r="L40" s="76">
        <f t="shared" si="0"/>
        <v>0</v>
      </c>
      <c r="M40" s="123"/>
      <c r="N40" s="76">
        <f>ROUNDDOWN((L40-M40)*4/5,-3)</f>
        <v>0</v>
      </c>
      <c r="O40" s="123"/>
      <c r="P40" s="76">
        <f>ROUNDDOWN(O40*4/5,-3)</f>
        <v>0</v>
      </c>
      <c r="Q40" s="73">
        <f t="shared" si="4"/>
        <v>0</v>
      </c>
      <c r="R40" s="77">
        <f>MIN(N40,P40,Q40)</f>
        <v>0</v>
      </c>
      <c r="S40" s="6"/>
    </row>
    <row r="41" spans="1:20" ht="40.049999999999997" customHeight="1">
      <c r="A41" s="6"/>
      <c r="B41" s="6"/>
      <c r="C41" s="6"/>
      <c r="D41" s="42"/>
      <c r="E41" s="48" t="s">
        <v>0</v>
      </c>
      <c r="F41" s="120"/>
      <c r="G41" s="121"/>
      <c r="H41" s="122"/>
      <c r="I41" s="76">
        <f t="shared" si="1"/>
        <v>0</v>
      </c>
      <c r="J41" s="123"/>
      <c r="K41" s="123"/>
      <c r="L41" s="76">
        <f t="shared" si="0"/>
        <v>0</v>
      </c>
      <c r="M41" s="123"/>
      <c r="N41" s="76">
        <f t="shared" si="2"/>
        <v>0</v>
      </c>
      <c r="O41" s="123"/>
      <c r="P41" s="76">
        <f>ROUNDDOWN(O41*4/5,-3)</f>
        <v>0</v>
      </c>
      <c r="Q41" s="73">
        <f t="shared" si="4"/>
        <v>0</v>
      </c>
      <c r="R41" s="77">
        <f>MIN(N41,P41,Q41)</f>
        <v>0</v>
      </c>
      <c r="S41" s="6"/>
    </row>
    <row r="42" spans="1:20" ht="40.049999999999997" customHeight="1">
      <c r="A42" s="6"/>
      <c r="B42" s="6"/>
      <c r="C42" s="6"/>
      <c r="D42" s="42"/>
      <c r="E42" s="48" t="s">
        <v>5</v>
      </c>
      <c r="F42" s="120"/>
      <c r="G42" s="121"/>
      <c r="H42" s="122"/>
      <c r="I42" s="76">
        <f t="shared" si="1"/>
        <v>0</v>
      </c>
      <c r="J42" s="123"/>
      <c r="K42" s="123"/>
      <c r="L42" s="76">
        <f t="shared" si="0"/>
        <v>0</v>
      </c>
      <c r="M42" s="123"/>
      <c r="N42" s="76">
        <f>ROUNDDOWN((L42-M42)*4/5,-3)</f>
        <v>0</v>
      </c>
      <c r="O42" s="123"/>
      <c r="P42" s="76">
        <f t="shared" si="3"/>
        <v>0</v>
      </c>
      <c r="Q42" s="73">
        <f>G42*300000</f>
        <v>0</v>
      </c>
      <c r="R42" s="77">
        <f>MIN(N42,P42,Q42)</f>
        <v>0</v>
      </c>
      <c r="S42" s="6"/>
    </row>
    <row r="43" spans="1:20" ht="40.049999999999997" customHeight="1">
      <c r="A43" s="6"/>
      <c r="B43" s="6"/>
      <c r="C43" s="6"/>
      <c r="D43" s="42"/>
      <c r="E43" s="48" t="s">
        <v>6</v>
      </c>
      <c r="F43" s="120"/>
      <c r="G43" s="121"/>
      <c r="H43" s="122"/>
      <c r="I43" s="76">
        <f t="shared" si="1"/>
        <v>0</v>
      </c>
      <c r="J43" s="123"/>
      <c r="K43" s="123"/>
      <c r="L43" s="76">
        <f t="shared" si="0"/>
        <v>0</v>
      </c>
      <c r="M43" s="123"/>
      <c r="N43" s="76">
        <f>ROUNDDOWN((L43-M43)*4/5,-3)</f>
        <v>0</v>
      </c>
      <c r="O43" s="123"/>
      <c r="P43" s="76">
        <f>ROUNDDOWN(O43*4/5,-3)</f>
        <v>0</v>
      </c>
      <c r="Q43" s="73">
        <f t="shared" si="4"/>
        <v>0</v>
      </c>
      <c r="R43" s="77">
        <f>MIN(N43,P43,Q43)</f>
        <v>0</v>
      </c>
      <c r="S43" s="6"/>
    </row>
    <row r="44" spans="1:20" ht="40.049999999999997" customHeight="1">
      <c r="A44" s="6"/>
      <c r="B44" s="6"/>
      <c r="C44" s="6"/>
      <c r="D44" s="43"/>
      <c r="E44" s="48" t="s">
        <v>7</v>
      </c>
      <c r="F44" s="120"/>
      <c r="G44" s="121"/>
      <c r="H44" s="122"/>
      <c r="I44" s="76">
        <f t="shared" si="1"/>
        <v>0</v>
      </c>
      <c r="J44" s="123"/>
      <c r="K44" s="123"/>
      <c r="L44" s="76">
        <f t="shared" si="0"/>
        <v>0</v>
      </c>
      <c r="M44" s="123"/>
      <c r="N44" s="76">
        <f>ROUNDDOWN((L44-M44)*4/5,-3)</f>
        <v>0</v>
      </c>
      <c r="O44" s="123"/>
      <c r="P44" s="76">
        <f>ROUNDDOWN(O44*4/5,-3)</f>
        <v>0</v>
      </c>
      <c r="Q44" s="73">
        <f t="shared" si="4"/>
        <v>0</v>
      </c>
      <c r="R44" s="77">
        <f>MIN(N44,P44,Q44)</f>
        <v>0</v>
      </c>
      <c r="S44" s="6"/>
    </row>
    <row r="45" spans="1:20" ht="40.049999999999997" customHeight="1">
      <c r="A45" s="6"/>
      <c r="B45" s="6"/>
      <c r="C45" s="6"/>
      <c r="D45" s="167" t="s">
        <v>190</v>
      </c>
      <c r="E45" s="167"/>
      <c r="F45" s="167"/>
      <c r="G45" s="49">
        <f>SUM(G35:G44)</f>
        <v>0</v>
      </c>
      <c r="H45" s="99"/>
      <c r="I45" s="100"/>
      <c r="J45" s="100"/>
      <c r="K45" s="100"/>
      <c r="L45" s="100"/>
      <c r="M45" s="100"/>
      <c r="N45" s="100"/>
      <c r="O45" s="100"/>
      <c r="P45" s="100"/>
      <c r="Q45" s="101"/>
      <c r="R45" s="102"/>
      <c r="S45" s="6"/>
    </row>
    <row r="46" spans="1:20" ht="40.049999999999997" customHeight="1">
      <c r="A46" s="6"/>
      <c r="B46" s="6"/>
      <c r="C46" s="6"/>
      <c r="D46" s="153" t="s">
        <v>166</v>
      </c>
      <c r="E46" s="154"/>
      <c r="F46" s="57"/>
      <c r="G46" s="58"/>
      <c r="H46" s="58"/>
      <c r="I46" s="59"/>
      <c r="J46" s="59"/>
      <c r="K46" s="59"/>
      <c r="L46" s="59"/>
      <c r="M46" s="59"/>
      <c r="N46" s="59"/>
      <c r="O46" s="59"/>
      <c r="P46" s="59"/>
      <c r="Q46" s="59"/>
      <c r="R46" s="60"/>
      <c r="S46" s="6"/>
    </row>
    <row r="47" spans="1:20" ht="40.049999999999997" customHeight="1">
      <c r="A47" s="6"/>
      <c r="B47" s="6"/>
      <c r="C47" s="6"/>
      <c r="D47" s="83"/>
      <c r="E47" s="138" t="s">
        <v>33</v>
      </c>
      <c r="F47" s="179"/>
      <c r="G47" s="180"/>
      <c r="H47" s="180"/>
      <c r="I47" s="181"/>
      <c r="J47" s="181"/>
      <c r="K47" s="181"/>
      <c r="L47" s="220">
        <f>SUM(I47:K49)</f>
        <v>0</v>
      </c>
      <c r="M47" s="181"/>
      <c r="N47" s="220">
        <f>ROUNDDOWN((L47-M47)*4/5,-3)</f>
        <v>0</v>
      </c>
      <c r="O47" s="181"/>
      <c r="P47" s="220">
        <f>ROUNDDOWN(O47*4/5,-3)</f>
        <v>0</v>
      </c>
      <c r="Q47" s="220" t="str">
        <f>IF(E47="（契約方法を選択する）", 0, IF(OR(E48="", E49="", E49="ケアプランデータ連携システムのデータ連携について選択"), "条件が不正です", IF(AND(E47="職員数に応じて必要なライセンス数が変動するもの", E48="（職員数をプルダウンから選択）"), "条件が不正です", IF(E47="職員数に応じて必要なライセンス数が変動しないもの", 2500000 + IF(E49="5事業所以上と連携する", 50000, 0), IF(E47="職員数に応じて必要なライセンス数が変動するもの", IF(E48="１名以上10名以下", 1000000, IF(E48="11名以上20名以下", 1500000, IF(E48="21名以上30名以下", 2000000, IF(E48="31名以上", 2500000, "条件が不正です")))) + IF(E49="５事業所以上と連携する", 50000, 0), "条件が不正です")))))</f>
        <v>条件が不正です</v>
      </c>
      <c r="R47" s="220">
        <f>MIN(N47,P47,Q47)</f>
        <v>0</v>
      </c>
      <c r="S47" s="6"/>
      <c r="T47" s="2"/>
    </row>
    <row r="48" spans="1:20" ht="40.049999999999997" customHeight="1">
      <c r="A48" s="6"/>
      <c r="B48" s="6"/>
      <c r="C48" s="6"/>
      <c r="D48" s="221"/>
      <c r="E48" s="138" t="s">
        <v>31</v>
      </c>
      <c r="F48" s="179"/>
      <c r="G48" s="180"/>
      <c r="H48" s="180"/>
      <c r="I48" s="181"/>
      <c r="J48" s="181"/>
      <c r="K48" s="181"/>
      <c r="L48" s="220"/>
      <c r="M48" s="181"/>
      <c r="N48" s="220"/>
      <c r="O48" s="181"/>
      <c r="P48" s="220"/>
      <c r="Q48" s="220"/>
      <c r="R48" s="220"/>
      <c r="S48" s="6"/>
    </row>
    <row r="49" spans="1:19" ht="40.049999999999997" customHeight="1">
      <c r="A49" s="6"/>
      <c r="B49" s="6"/>
      <c r="C49" s="6"/>
      <c r="D49" s="221"/>
      <c r="E49" s="138" t="s">
        <v>95</v>
      </c>
      <c r="F49" s="179"/>
      <c r="G49" s="180"/>
      <c r="H49" s="180"/>
      <c r="I49" s="181"/>
      <c r="J49" s="181"/>
      <c r="K49" s="181"/>
      <c r="L49" s="220"/>
      <c r="M49" s="181"/>
      <c r="N49" s="220"/>
      <c r="O49" s="181"/>
      <c r="P49" s="220"/>
      <c r="Q49" s="220"/>
      <c r="R49" s="220"/>
      <c r="S49" s="6"/>
    </row>
    <row r="50" spans="1:19" ht="40.049999999999997" customHeight="1">
      <c r="A50" s="6"/>
      <c r="B50" s="6"/>
      <c r="C50" s="6"/>
      <c r="D50" s="153" t="s">
        <v>4</v>
      </c>
      <c r="E50" s="154"/>
      <c r="F50" s="61"/>
      <c r="G50" s="62"/>
      <c r="H50" s="62"/>
      <c r="I50" s="63"/>
      <c r="J50" s="63"/>
      <c r="K50" s="63"/>
      <c r="L50" s="63"/>
      <c r="M50" s="63"/>
      <c r="N50" s="63"/>
      <c r="O50" s="63"/>
      <c r="P50" s="63"/>
      <c r="Q50" s="62"/>
      <c r="R50" s="64"/>
      <c r="S50" s="6"/>
    </row>
    <row r="51" spans="1:19" ht="40.049999999999997" customHeight="1">
      <c r="A51" s="6"/>
      <c r="B51" s="6"/>
      <c r="C51" s="6"/>
      <c r="D51" s="42"/>
      <c r="E51" s="48" t="s">
        <v>135</v>
      </c>
      <c r="F51" s="120"/>
      <c r="G51" s="121"/>
      <c r="H51" s="122"/>
      <c r="I51" s="76">
        <f>G51*H51</f>
        <v>0</v>
      </c>
      <c r="J51" s="74"/>
      <c r="K51" s="74"/>
      <c r="L51" s="76">
        <f>I51</f>
        <v>0</v>
      </c>
      <c r="M51" s="123"/>
      <c r="N51" s="76">
        <f>ROUNDDOWN((L51-M51)*4/5,-3)</f>
        <v>0</v>
      </c>
      <c r="O51" s="123"/>
      <c r="P51" s="76">
        <f>ROUNDDOWN((O51*4/5),-3)</f>
        <v>0</v>
      </c>
      <c r="Q51" s="73">
        <f>G51*1000000</f>
        <v>0</v>
      </c>
      <c r="R51" s="78">
        <f>MIN(N51,P51,Q51)</f>
        <v>0</v>
      </c>
      <c r="S51" s="6"/>
    </row>
    <row r="52" spans="1:19" ht="48.6">
      <c r="A52" s="6"/>
      <c r="B52" s="6"/>
      <c r="C52" s="6"/>
      <c r="D52" s="42"/>
      <c r="E52" s="48" t="s">
        <v>185</v>
      </c>
      <c r="F52" s="120"/>
      <c r="G52" s="121"/>
      <c r="H52" s="122"/>
      <c r="I52" s="76">
        <f t="shared" ref="I52:I56" si="6">G52*H52</f>
        <v>0</v>
      </c>
      <c r="J52" s="74"/>
      <c r="K52" s="74"/>
      <c r="L52" s="76">
        <f t="shared" ref="L52:L56" si="7">I52</f>
        <v>0</v>
      </c>
      <c r="M52" s="123"/>
      <c r="N52" s="76">
        <f t="shared" ref="N52:N56" si="8">ROUNDDOWN((L52-M52)*4/5,-3)</f>
        <v>0</v>
      </c>
      <c r="O52" s="123"/>
      <c r="P52" s="76">
        <f t="shared" ref="P52:P56" si="9">ROUNDDOWN((O52*4/5),-3)</f>
        <v>0</v>
      </c>
      <c r="Q52" s="73">
        <f t="shared" ref="Q52:Q56" si="10">G52*1000000</f>
        <v>0</v>
      </c>
      <c r="R52" s="78">
        <f t="shared" ref="R52:R54" si="11">MIN(N52,P52,Q52)</f>
        <v>0</v>
      </c>
      <c r="S52" s="6"/>
    </row>
    <row r="53" spans="1:19" ht="40.049999999999997" customHeight="1">
      <c r="A53" s="6"/>
      <c r="B53" s="6"/>
      <c r="C53" s="6"/>
      <c r="D53" s="42"/>
      <c r="E53" s="48" t="s">
        <v>186</v>
      </c>
      <c r="F53" s="120"/>
      <c r="G53" s="121"/>
      <c r="H53" s="122"/>
      <c r="I53" s="76">
        <f t="shared" si="6"/>
        <v>0</v>
      </c>
      <c r="J53" s="74"/>
      <c r="K53" s="74"/>
      <c r="L53" s="76">
        <f t="shared" si="7"/>
        <v>0</v>
      </c>
      <c r="M53" s="123"/>
      <c r="N53" s="76">
        <f t="shared" si="8"/>
        <v>0</v>
      </c>
      <c r="O53" s="123"/>
      <c r="P53" s="76">
        <f t="shared" si="9"/>
        <v>0</v>
      </c>
      <c r="Q53" s="73">
        <f t="shared" si="10"/>
        <v>0</v>
      </c>
      <c r="R53" s="78">
        <f t="shared" si="11"/>
        <v>0</v>
      </c>
      <c r="S53" s="6"/>
    </row>
    <row r="54" spans="1:19" ht="40.049999999999997" customHeight="1">
      <c r="A54" s="6"/>
      <c r="B54" s="6"/>
      <c r="C54" s="6"/>
      <c r="D54" s="42"/>
      <c r="E54" s="48" t="s">
        <v>136</v>
      </c>
      <c r="F54" s="120"/>
      <c r="G54" s="121"/>
      <c r="H54" s="122"/>
      <c r="I54" s="76">
        <f t="shared" si="6"/>
        <v>0</v>
      </c>
      <c r="J54" s="74"/>
      <c r="K54" s="74"/>
      <c r="L54" s="76">
        <f t="shared" si="7"/>
        <v>0</v>
      </c>
      <c r="M54" s="123"/>
      <c r="N54" s="76">
        <f t="shared" si="8"/>
        <v>0</v>
      </c>
      <c r="O54" s="123"/>
      <c r="P54" s="76">
        <f t="shared" si="9"/>
        <v>0</v>
      </c>
      <c r="Q54" s="73">
        <f>G54*1000000</f>
        <v>0</v>
      </c>
      <c r="R54" s="78">
        <f t="shared" si="11"/>
        <v>0</v>
      </c>
      <c r="S54" s="6"/>
    </row>
    <row r="55" spans="1:19" ht="40.049999999999997" customHeight="1">
      <c r="A55" s="6"/>
      <c r="B55" s="6"/>
      <c r="C55" s="6"/>
      <c r="D55" s="42"/>
      <c r="E55" s="48" t="s">
        <v>137</v>
      </c>
      <c r="F55" s="120"/>
      <c r="G55" s="121"/>
      <c r="H55" s="122"/>
      <c r="I55" s="76">
        <f t="shared" si="6"/>
        <v>0</v>
      </c>
      <c r="J55" s="74"/>
      <c r="K55" s="74"/>
      <c r="L55" s="76">
        <f t="shared" si="7"/>
        <v>0</v>
      </c>
      <c r="M55" s="123"/>
      <c r="N55" s="76">
        <f t="shared" si="8"/>
        <v>0</v>
      </c>
      <c r="O55" s="123"/>
      <c r="P55" s="76">
        <f t="shared" si="9"/>
        <v>0</v>
      </c>
      <c r="Q55" s="73">
        <f t="shared" si="10"/>
        <v>0</v>
      </c>
      <c r="R55" s="78">
        <f>MIN(N55,P55,Q55)</f>
        <v>0</v>
      </c>
      <c r="S55" s="6"/>
    </row>
    <row r="56" spans="1:19" ht="40.049999999999997" customHeight="1">
      <c r="A56" s="6"/>
      <c r="B56" s="6"/>
      <c r="C56" s="6"/>
      <c r="D56" s="43"/>
      <c r="E56" s="48" t="s">
        <v>1</v>
      </c>
      <c r="F56" s="120"/>
      <c r="G56" s="121"/>
      <c r="H56" s="122"/>
      <c r="I56" s="76">
        <f t="shared" si="6"/>
        <v>0</v>
      </c>
      <c r="J56" s="74"/>
      <c r="K56" s="74"/>
      <c r="L56" s="76">
        <f t="shared" si="7"/>
        <v>0</v>
      </c>
      <c r="M56" s="123"/>
      <c r="N56" s="76">
        <f t="shared" si="8"/>
        <v>0</v>
      </c>
      <c r="O56" s="123"/>
      <c r="P56" s="76">
        <f t="shared" si="9"/>
        <v>0</v>
      </c>
      <c r="Q56" s="73">
        <f t="shared" si="10"/>
        <v>0</v>
      </c>
      <c r="R56" s="78">
        <f>MIN(N56,P56,Q56)</f>
        <v>0</v>
      </c>
      <c r="S56" s="6"/>
    </row>
    <row r="57" spans="1:19" ht="40.049999999999997" customHeight="1">
      <c r="A57" s="6"/>
      <c r="B57" s="6"/>
      <c r="C57" s="6"/>
      <c r="D57" s="159" t="s">
        <v>190</v>
      </c>
      <c r="E57" s="160"/>
      <c r="F57" s="161"/>
      <c r="G57" s="97">
        <f>SUM(G51:G56)</f>
        <v>0</v>
      </c>
      <c r="H57" s="103"/>
      <c r="I57" s="100"/>
      <c r="J57" s="74"/>
      <c r="K57" s="74"/>
      <c r="L57" s="100"/>
      <c r="M57" s="104"/>
      <c r="N57" s="100"/>
      <c r="O57" s="104"/>
      <c r="P57" s="100"/>
      <c r="Q57" s="101"/>
      <c r="R57" s="105"/>
      <c r="S57" s="6"/>
    </row>
    <row r="58" spans="1:19" ht="40.049999999999997" customHeight="1">
      <c r="A58" s="6"/>
      <c r="B58" s="6"/>
      <c r="C58" s="6"/>
      <c r="D58" s="159" t="s">
        <v>3</v>
      </c>
      <c r="E58" s="160"/>
      <c r="F58" s="161"/>
      <c r="G58" s="49">
        <f>G45+G57</f>
        <v>0</v>
      </c>
      <c r="H58" s="99"/>
      <c r="I58" s="74"/>
      <c r="J58" s="106"/>
      <c r="K58" s="106"/>
      <c r="L58" s="102"/>
      <c r="M58" s="102"/>
      <c r="N58" s="102"/>
      <c r="O58" s="102"/>
      <c r="P58" s="102"/>
      <c r="Q58" s="102"/>
      <c r="R58" s="77">
        <f>SUM(R35:R44,R47,R51:R56)</f>
        <v>0</v>
      </c>
      <c r="S58" s="6"/>
    </row>
    <row r="59" spans="1:19" ht="10.050000000000001" customHeight="1" thickBot="1">
      <c r="A59" s="6"/>
      <c r="B59" s="6"/>
      <c r="C59" s="6"/>
      <c r="D59" s="45"/>
      <c r="E59" s="45"/>
      <c r="F59" s="4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44"/>
      <c r="S59" s="6"/>
    </row>
    <row r="60" spans="1:19" ht="40.049999999999997" customHeight="1" thickBot="1">
      <c r="A60" s="6"/>
      <c r="B60" s="6"/>
      <c r="C60" s="6"/>
      <c r="D60" s="50" t="s">
        <v>11</v>
      </c>
      <c r="E60" s="46"/>
      <c r="F60" s="6"/>
      <c r="G60" s="6"/>
      <c r="H60" s="6"/>
      <c r="I60" s="6"/>
      <c r="J60" s="177" t="s">
        <v>131</v>
      </c>
      <c r="K60" s="178"/>
      <c r="L60" s="38"/>
      <c r="M60" s="38"/>
      <c r="N60" s="38"/>
      <c r="O60" s="38"/>
      <c r="P60" s="38"/>
      <c r="Q60" s="6"/>
      <c r="R60" s="51" t="s">
        <v>12</v>
      </c>
      <c r="S60" s="6"/>
    </row>
    <row r="61" spans="1:19" ht="48.6">
      <c r="A61" s="6"/>
      <c r="B61" s="6"/>
      <c r="C61" s="6"/>
      <c r="D61" s="162" t="s">
        <v>27</v>
      </c>
      <c r="E61" s="162"/>
      <c r="F61" s="52" t="s">
        <v>161</v>
      </c>
      <c r="G61" s="52" t="s">
        <v>107</v>
      </c>
      <c r="H61" s="52" t="s">
        <v>144</v>
      </c>
      <c r="I61" s="52" t="s">
        <v>143</v>
      </c>
      <c r="J61" s="53" t="s">
        <v>132</v>
      </c>
      <c r="K61" s="53" t="s">
        <v>145</v>
      </c>
      <c r="L61" s="54" t="s">
        <v>101</v>
      </c>
      <c r="M61" s="54" t="s">
        <v>182</v>
      </c>
      <c r="N61" s="54" t="s">
        <v>102</v>
      </c>
      <c r="O61" s="54" t="s">
        <v>103</v>
      </c>
      <c r="P61" s="54" t="s">
        <v>104</v>
      </c>
      <c r="Q61" s="52" t="s">
        <v>105</v>
      </c>
      <c r="R61" s="52" t="s">
        <v>106</v>
      </c>
      <c r="S61" s="6"/>
    </row>
    <row r="62" spans="1:19" ht="40.049999999999997" customHeight="1">
      <c r="A62" s="6"/>
      <c r="B62" s="6"/>
      <c r="C62" s="6"/>
      <c r="D62" s="155" t="s">
        <v>168</v>
      </c>
      <c r="E62" s="156"/>
      <c r="F62" s="124"/>
      <c r="G62" s="124"/>
      <c r="H62" s="124"/>
      <c r="I62" s="137"/>
      <c r="J62" s="193"/>
      <c r="K62" s="193"/>
      <c r="L62" s="193"/>
      <c r="M62" s="193"/>
      <c r="N62" s="193"/>
      <c r="O62" s="193"/>
      <c r="P62" s="193"/>
      <c r="Q62" s="193"/>
      <c r="R62" s="193"/>
      <c r="S62" s="6"/>
    </row>
    <row r="63" spans="1:19" ht="40.049999999999997" customHeight="1">
      <c r="A63" s="6"/>
      <c r="B63" s="6"/>
      <c r="C63" s="6"/>
      <c r="D63" s="157" t="s">
        <v>98</v>
      </c>
      <c r="E63" s="158"/>
      <c r="F63" s="55"/>
      <c r="G63" s="55"/>
      <c r="H63" s="55"/>
      <c r="I63" s="79"/>
      <c r="J63" s="194"/>
      <c r="K63" s="194"/>
      <c r="L63" s="194"/>
      <c r="M63" s="194"/>
      <c r="N63" s="194"/>
      <c r="O63" s="194"/>
      <c r="P63" s="194"/>
      <c r="Q63" s="194"/>
      <c r="R63" s="194"/>
      <c r="S63" s="6"/>
    </row>
    <row r="64" spans="1:19" ht="40.049999999999997" customHeight="1">
      <c r="A64" s="6"/>
      <c r="B64" s="6"/>
      <c r="C64" s="6"/>
      <c r="D64" s="83"/>
      <c r="E64" s="139" t="s">
        <v>99</v>
      </c>
      <c r="F64" s="124"/>
      <c r="G64" s="124"/>
      <c r="H64" s="124"/>
      <c r="I64" s="125"/>
      <c r="J64" s="194"/>
      <c r="K64" s="194"/>
      <c r="L64" s="194"/>
      <c r="M64" s="194"/>
      <c r="N64" s="194"/>
      <c r="O64" s="194"/>
      <c r="P64" s="194"/>
      <c r="Q64" s="194"/>
      <c r="R64" s="194"/>
      <c r="S64" s="6"/>
    </row>
    <row r="65" spans="1:19" ht="40.049999999999997" customHeight="1">
      <c r="A65" s="6"/>
      <c r="B65" s="6"/>
      <c r="C65" s="6"/>
      <c r="D65" s="83"/>
      <c r="E65" s="139" t="s">
        <v>99</v>
      </c>
      <c r="F65" s="124"/>
      <c r="G65" s="124"/>
      <c r="H65" s="124"/>
      <c r="I65" s="125"/>
      <c r="J65" s="194"/>
      <c r="K65" s="194"/>
      <c r="L65" s="194"/>
      <c r="M65" s="194"/>
      <c r="N65" s="194"/>
      <c r="O65" s="194"/>
      <c r="P65" s="194"/>
      <c r="Q65" s="194"/>
      <c r="R65" s="194"/>
      <c r="S65" s="6"/>
    </row>
    <row r="66" spans="1:19" ht="40.049999999999997" customHeight="1">
      <c r="A66" s="6"/>
      <c r="B66" s="6"/>
      <c r="C66" s="6"/>
      <c r="D66" s="83"/>
      <c r="E66" s="139" t="s">
        <v>99</v>
      </c>
      <c r="F66" s="124"/>
      <c r="G66" s="124"/>
      <c r="H66" s="124"/>
      <c r="I66" s="125"/>
      <c r="J66" s="194"/>
      <c r="K66" s="194"/>
      <c r="L66" s="194"/>
      <c r="M66" s="194"/>
      <c r="N66" s="194"/>
      <c r="O66" s="194"/>
      <c r="P66" s="194"/>
      <c r="Q66" s="194"/>
      <c r="R66" s="194"/>
      <c r="S66" s="6"/>
    </row>
    <row r="67" spans="1:19" ht="40.049999999999997" customHeight="1">
      <c r="A67" s="6"/>
      <c r="B67" s="6"/>
      <c r="C67" s="6"/>
      <c r="D67" s="83"/>
      <c r="E67" s="139" t="s">
        <v>99</v>
      </c>
      <c r="F67" s="124"/>
      <c r="G67" s="124"/>
      <c r="H67" s="124"/>
      <c r="I67" s="125"/>
      <c r="J67" s="195"/>
      <c r="K67" s="195"/>
      <c r="L67" s="195"/>
      <c r="M67" s="195"/>
      <c r="N67" s="195"/>
      <c r="O67" s="195"/>
      <c r="P67" s="195"/>
      <c r="Q67" s="195"/>
      <c r="R67" s="195"/>
      <c r="S67" s="6"/>
    </row>
    <row r="68" spans="1:19" ht="40.049999999999997" customHeight="1">
      <c r="A68" s="6"/>
      <c r="B68" s="6"/>
      <c r="C68" s="6"/>
      <c r="D68" s="159" t="s">
        <v>3</v>
      </c>
      <c r="E68" s="160"/>
      <c r="F68" s="161"/>
      <c r="G68" s="56">
        <f>SUM(G64:G67)</f>
        <v>0</v>
      </c>
      <c r="H68" s="107"/>
      <c r="I68" s="76">
        <f>SUBTOTAL(9,I62,I64:I67)</f>
        <v>0</v>
      </c>
      <c r="J68" s="126"/>
      <c r="K68" s="126"/>
      <c r="L68" s="76">
        <f>SUM(I68:K68)</f>
        <v>0</v>
      </c>
      <c r="M68" s="127"/>
      <c r="N68" s="110">
        <f>ROUNDDOWN((L68-M68)*4/5,-3)</f>
        <v>0</v>
      </c>
      <c r="O68" s="127"/>
      <c r="P68" s="110">
        <f>ROUNDDOWN((O68*4/5),-3)</f>
        <v>0</v>
      </c>
      <c r="Q68" s="76">
        <v>10000000</v>
      </c>
      <c r="R68" s="110">
        <f>MIN(N68,P68,Q68)</f>
        <v>0</v>
      </c>
      <c r="S68" s="6"/>
    </row>
    <row r="69" spans="1:19" ht="10.05000000000000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40.049999999999997" customHeight="1" thickBot="1">
      <c r="A70" s="6"/>
      <c r="B70" s="6"/>
      <c r="C70" s="6"/>
      <c r="D70" s="50" t="s">
        <v>34</v>
      </c>
      <c r="E70" s="46"/>
      <c r="F70" s="6"/>
      <c r="G70" s="6"/>
      <c r="H70" s="6"/>
      <c r="I70" s="6"/>
      <c r="J70" s="6"/>
      <c r="K70" s="6"/>
      <c r="L70" s="51" t="s">
        <v>12</v>
      </c>
      <c r="N70" s="6"/>
      <c r="O70" s="6"/>
      <c r="P70" s="6"/>
      <c r="Q70" s="6"/>
      <c r="R70" s="6"/>
      <c r="S70" s="6"/>
    </row>
    <row r="71" spans="1:19" ht="40.049999999999997" customHeight="1">
      <c r="A71" s="6"/>
      <c r="B71" s="6"/>
      <c r="C71" s="6"/>
      <c r="D71" s="162" t="s">
        <v>39</v>
      </c>
      <c r="E71" s="162"/>
      <c r="F71" s="52" t="s">
        <v>101</v>
      </c>
      <c r="G71" s="54" t="s">
        <v>182</v>
      </c>
      <c r="H71" s="54" t="s">
        <v>102</v>
      </c>
      <c r="I71" s="54" t="s">
        <v>103</v>
      </c>
      <c r="J71" s="54" t="s">
        <v>104</v>
      </c>
      <c r="K71" s="52" t="s">
        <v>105</v>
      </c>
      <c r="L71" s="52" t="s">
        <v>106</v>
      </c>
      <c r="N71" s="6"/>
      <c r="O71" s="6"/>
      <c r="P71" s="214" t="s">
        <v>191</v>
      </c>
      <c r="Q71" s="215"/>
      <c r="R71" s="216"/>
      <c r="S71" s="6"/>
    </row>
    <row r="72" spans="1:19" ht="40.049999999999997" customHeight="1">
      <c r="A72" s="6"/>
      <c r="B72" s="6"/>
      <c r="C72" s="6"/>
      <c r="D72" s="198"/>
      <c r="E72" s="199"/>
      <c r="F72" s="137"/>
      <c r="G72" s="108"/>
      <c r="H72" s="108"/>
      <c r="I72" s="137"/>
      <c r="J72" s="108"/>
      <c r="K72" s="108"/>
      <c r="L72" s="108"/>
      <c r="N72" s="6"/>
      <c r="O72" s="6"/>
      <c r="P72" s="217"/>
      <c r="Q72" s="218"/>
      <c r="R72" s="219"/>
      <c r="S72" s="6"/>
    </row>
    <row r="73" spans="1:19" ht="40.049999999999997" customHeight="1" thickBot="1">
      <c r="A73" s="6"/>
      <c r="B73" s="6"/>
      <c r="C73" s="6"/>
      <c r="D73" s="198"/>
      <c r="E73" s="199"/>
      <c r="F73" s="137"/>
      <c r="G73" s="108"/>
      <c r="H73" s="108"/>
      <c r="I73" s="137"/>
      <c r="J73" s="108"/>
      <c r="K73" s="108"/>
      <c r="L73" s="108"/>
      <c r="N73" s="6"/>
      <c r="O73" s="6"/>
      <c r="P73" s="228" t="s">
        <v>94</v>
      </c>
      <c r="Q73" s="229"/>
      <c r="R73" s="230"/>
      <c r="S73" s="6"/>
    </row>
    <row r="74" spans="1:19" ht="40.049999999999997" customHeight="1" thickBot="1">
      <c r="A74" s="6"/>
      <c r="B74" s="6"/>
      <c r="C74" s="6"/>
      <c r="D74" s="167" t="s">
        <v>3</v>
      </c>
      <c r="E74" s="167"/>
      <c r="F74" s="77">
        <f>SUM(F72:F73)</f>
        <v>0</v>
      </c>
      <c r="G74" s="128"/>
      <c r="H74" s="98">
        <f>ROUNDDOWN((F74-G74)*4/5,-3)</f>
        <v>0</v>
      </c>
      <c r="I74" s="77">
        <f t="shared" ref="I74" si="12">SUM(I72:I73)</f>
        <v>0</v>
      </c>
      <c r="J74" s="98">
        <f>ROUNDDOWN((I74*4/5),-3)</f>
        <v>0</v>
      </c>
      <c r="K74" s="109">
        <v>480000</v>
      </c>
      <c r="L74" s="77">
        <f>MIN(H74,J74,K74)</f>
        <v>0</v>
      </c>
      <c r="N74" s="6"/>
      <c r="O74" s="6"/>
      <c r="P74" s="222">
        <f>R58+R68+L74</f>
        <v>0</v>
      </c>
      <c r="Q74" s="223"/>
      <c r="R74" s="224"/>
      <c r="S74" s="6"/>
    </row>
    <row r="75" spans="1:19" ht="40.049999999999997" customHeight="1" thickTop="1" thickBo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25"/>
      <c r="Q75" s="226"/>
      <c r="R75" s="227"/>
      <c r="S75" s="6"/>
    </row>
    <row r="76" spans="1:19" ht="10.05000000000000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40.049999999999997" customHeight="1">
      <c r="A77" s="6"/>
      <c r="B77" s="6"/>
      <c r="C77" s="6"/>
      <c r="D77" s="34" t="s">
        <v>183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</row>
    <row r="78" spans="1:19" ht="25.05" customHeight="1">
      <c r="A78" s="6"/>
      <c r="B78" s="6"/>
      <c r="C78" s="6"/>
      <c r="D78" s="34" t="s">
        <v>163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</row>
    <row r="79" spans="1:19" ht="25.05" customHeight="1">
      <c r="A79" s="6"/>
      <c r="B79" s="6"/>
      <c r="C79" s="6"/>
      <c r="D79" s="34" t="s">
        <v>139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ht="25.05" customHeight="1" thickBot="1">
      <c r="A80" s="6"/>
      <c r="B80" s="6"/>
      <c r="C80" s="6"/>
      <c r="D80" s="34" t="s">
        <v>184</v>
      </c>
      <c r="E80" s="34"/>
      <c r="F80" s="34"/>
      <c r="G80" s="34"/>
      <c r="H80" s="34"/>
      <c r="I80" s="34"/>
      <c r="J80" s="71" t="s">
        <v>141</v>
      </c>
      <c r="K80" s="34"/>
      <c r="L80" s="34"/>
      <c r="M80" s="34"/>
      <c r="N80" s="34"/>
      <c r="O80" s="34"/>
      <c r="P80" s="34"/>
      <c r="Q80" s="34"/>
      <c r="R80" s="34"/>
      <c r="S80" s="34"/>
    </row>
    <row r="81" spans="1:19" ht="40.049999999999997" customHeight="1" thickBot="1">
      <c r="A81" s="6"/>
      <c r="B81" s="6"/>
      <c r="C81" s="6"/>
      <c r="D81" s="196" t="s">
        <v>28</v>
      </c>
      <c r="E81" s="197"/>
      <c r="F81" s="197"/>
      <c r="G81" s="197" t="s">
        <v>189</v>
      </c>
      <c r="H81" s="197"/>
      <c r="I81" s="197"/>
      <c r="J81" s="70" t="s">
        <v>143</v>
      </c>
      <c r="K81" s="34"/>
      <c r="L81" s="34"/>
      <c r="M81" s="34"/>
      <c r="N81" s="34"/>
      <c r="O81" s="34"/>
      <c r="P81" s="34"/>
      <c r="Q81" s="34"/>
      <c r="R81" s="34"/>
      <c r="S81" s="34"/>
    </row>
    <row r="82" spans="1:19" ht="40.049999999999997" customHeight="1">
      <c r="A82" s="6"/>
      <c r="B82" s="6"/>
      <c r="C82" s="50"/>
      <c r="D82" s="186" t="s">
        <v>32</v>
      </c>
      <c r="E82" s="187"/>
      <c r="F82" s="188"/>
      <c r="G82" s="189"/>
      <c r="H82" s="189"/>
      <c r="I82" s="189"/>
      <c r="J82" s="129"/>
      <c r="K82" s="34"/>
      <c r="L82" s="34"/>
      <c r="M82" s="34"/>
      <c r="N82" s="34"/>
      <c r="O82" s="34"/>
      <c r="P82" s="34"/>
      <c r="Q82" s="34"/>
      <c r="R82" s="34"/>
      <c r="S82" s="34"/>
    </row>
    <row r="83" spans="1:19" ht="40.049999999999997" customHeight="1">
      <c r="A83" s="6"/>
      <c r="B83" s="6"/>
      <c r="C83" s="50"/>
      <c r="D83" s="190" t="s">
        <v>32</v>
      </c>
      <c r="E83" s="191"/>
      <c r="F83" s="192"/>
      <c r="G83" s="168"/>
      <c r="H83" s="168"/>
      <c r="I83" s="168"/>
      <c r="J83" s="130"/>
      <c r="K83" s="34"/>
      <c r="L83" s="34"/>
      <c r="M83" s="34"/>
      <c r="N83" s="34"/>
      <c r="O83" s="34"/>
      <c r="P83" s="34"/>
      <c r="Q83" s="34"/>
      <c r="R83" s="34"/>
      <c r="S83" s="34"/>
    </row>
    <row r="84" spans="1:19" ht="40.049999999999997" customHeight="1">
      <c r="A84" s="6"/>
      <c r="B84" s="6"/>
      <c r="C84" s="50"/>
      <c r="D84" s="190" t="s">
        <v>32</v>
      </c>
      <c r="E84" s="191"/>
      <c r="F84" s="192"/>
      <c r="G84" s="168"/>
      <c r="H84" s="168"/>
      <c r="I84" s="168"/>
      <c r="J84" s="130"/>
      <c r="K84" s="34"/>
      <c r="L84" s="34"/>
      <c r="M84" s="34"/>
      <c r="N84" s="34"/>
      <c r="O84" s="34"/>
      <c r="P84" s="34"/>
      <c r="Q84" s="34"/>
      <c r="R84" s="34"/>
      <c r="S84" s="34"/>
    </row>
    <row r="85" spans="1:19" ht="40.049999999999997" customHeight="1">
      <c r="A85" s="6"/>
      <c r="B85" s="6"/>
      <c r="C85" s="50"/>
      <c r="D85" s="190" t="s">
        <v>32</v>
      </c>
      <c r="E85" s="191"/>
      <c r="F85" s="192"/>
      <c r="G85" s="168"/>
      <c r="H85" s="168"/>
      <c r="I85" s="168"/>
      <c r="J85" s="130"/>
      <c r="K85" s="34"/>
      <c r="L85" s="34"/>
      <c r="M85" s="34"/>
      <c r="N85" s="34"/>
      <c r="O85" s="34"/>
      <c r="P85" s="34"/>
      <c r="Q85" s="34"/>
      <c r="R85" s="34"/>
      <c r="S85" s="34"/>
    </row>
    <row r="86" spans="1:19" ht="40.049999999999997" customHeight="1" thickBot="1">
      <c r="A86" s="6"/>
      <c r="B86" s="6"/>
      <c r="C86" s="50"/>
      <c r="D86" s="203" t="s">
        <v>32</v>
      </c>
      <c r="E86" s="204"/>
      <c r="F86" s="205"/>
      <c r="G86" s="206"/>
      <c r="H86" s="206"/>
      <c r="I86" s="206"/>
      <c r="J86" s="131"/>
      <c r="K86" s="34"/>
      <c r="L86" s="34"/>
      <c r="M86" s="34"/>
      <c r="N86" s="34"/>
      <c r="O86" s="34"/>
      <c r="P86" s="34"/>
      <c r="Q86" s="34"/>
      <c r="R86" s="34"/>
      <c r="S86" s="34"/>
    </row>
    <row r="87" spans="1:19" ht="10.050000000000001" customHeight="1">
      <c r="A87" s="6"/>
      <c r="B87" s="6"/>
      <c r="C87" s="6"/>
      <c r="D87" s="34"/>
      <c r="E87" s="207"/>
      <c r="F87" s="207"/>
      <c r="G87" s="207"/>
      <c r="H87" s="207"/>
      <c r="I87" s="207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 ht="22.8" customHeight="1">
      <c r="A88" s="6"/>
      <c r="B88" s="6"/>
      <c r="C88" s="6"/>
      <c r="D88" s="34" t="s">
        <v>162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ht="25.05" customHeight="1" thickBot="1">
      <c r="A89" s="6"/>
      <c r="B89" s="6"/>
      <c r="C89" s="6"/>
      <c r="D89" s="34"/>
      <c r="E89" s="34" t="s">
        <v>146</v>
      </c>
      <c r="F89" s="34"/>
      <c r="G89" s="34"/>
      <c r="H89" s="34"/>
      <c r="I89" s="34"/>
      <c r="J89" s="34"/>
      <c r="K89" s="34"/>
      <c r="M89" s="71" t="s">
        <v>12</v>
      </c>
      <c r="N89" s="34"/>
      <c r="O89" s="34"/>
      <c r="P89" s="34"/>
      <c r="Q89" s="34"/>
      <c r="R89" s="34"/>
      <c r="S89" s="34"/>
    </row>
    <row r="90" spans="1:19" ht="40.049999999999997" customHeight="1" thickBot="1">
      <c r="B90" s="6"/>
      <c r="C90" s="6"/>
      <c r="D90" s="196" t="s">
        <v>28</v>
      </c>
      <c r="E90" s="197"/>
      <c r="F90" s="84" t="s">
        <v>97</v>
      </c>
      <c r="G90" s="197" t="s">
        <v>164</v>
      </c>
      <c r="H90" s="197"/>
      <c r="I90" s="197"/>
      <c r="J90" s="84" t="s">
        <v>107</v>
      </c>
      <c r="K90" s="84" t="s">
        <v>144</v>
      </c>
      <c r="L90" s="84" t="s">
        <v>142</v>
      </c>
      <c r="M90" s="70" t="s">
        <v>143</v>
      </c>
      <c r="N90" s="34"/>
      <c r="O90" s="34"/>
      <c r="P90" s="34"/>
      <c r="Q90" s="34"/>
      <c r="R90" s="34"/>
      <c r="S90" s="34"/>
    </row>
    <row r="91" spans="1:19" ht="40.049999999999997" customHeight="1">
      <c r="B91" s="6"/>
      <c r="C91" s="6"/>
      <c r="D91" s="186" t="s">
        <v>32</v>
      </c>
      <c r="E91" s="188"/>
      <c r="F91" s="140" t="s">
        <v>29</v>
      </c>
      <c r="G91" s="211"/>
      <c r="H91" s="212"/>
      <c r="I91" s="213"/>
      <c r="J91" s="132"/>
      <c r="K91" s="133"/>
      <c r="L91" s="90">
        <v>125000</v>
      </c>
      <c r="M91" s="92">
        <f>J91*MIN(K91,L91)</f>
        <v>0</v>
      </c>
      <c r="N91" s="34"/>
      <c r="O91" s="34"/>
      <c r="P91" s="34"/>
      <c r="Q91" s="34"/>
      <c r="R91" s="34"/>
      <c r="S91" s="34"/>
    </row>
    <row r="92" spans="1:19" ht="40.049999999999997" customHeight="1">
      <c r="B92" s="6"/>
      <c r="C92" s="6"/>
      <c r="D92" s="190" t="s">
        <v>32</v>
      </c>
      <c r="E92" s="192"/>
      <c r="F92" s="141" t="s">
        <v>29</v>
      </c>
      <c r="G92" s="200"/>
      <c r="H92" s="201"/>
      <c r="I92" s="202"/>
      <c r="J92" s="121"/>
      <c r="K92" s="134"/>
      <c r="L92" s="72">
        <v>125000</v>
      </c>
      <c r="M92" s="93">
        <f>J92*MIN(K92,L92)</f>
        <v>0</v>
      </c>
      <c r="N92" s="34"/>
      <c r="O92" s="34"/>
      <c r="P92" s="34"/>
      <c r="Q92" s="34"/>
      <c r="R92" s="34"/>
      <c r="S92" s="34"/>
    </row>
    <row r="93" spans="1:19" ht="39.6" customHeight="1">
      <c r="B93" s="6"/>
      <c r="C93" s="6"/>
      <c r="D93" s="190" t="s">
        <v>32</v>
      </c>
      <c r="E93" s="192"/>
      <c r="F93" s="141" t="s">
        <v>29</v>
      </c>
      <c r="G93" s="200"/>
      <c r="H93" s="201"/>
      <c r="I93" s="202"/>
      <c r="J93" s="121"/>
      <c r="K93" s="134"/>
      <c r="L93" s="72">
        <v>125000</v>
      </c>
      <c r="M93" s="93">
        <f t="shared" ref="M93:M95" si="13">J93*MIN(K93,L93)</f>
        <v>0</v>
      </c>
      <c r="N93" s="34"/>
      <c r="O93" s="34"/>
      <c r="P93" s="34"/>
      <c r="Q93" s="34"/>
      <c r="R93" s="34"/>
      <c r="S93" s="34"/>
    </row>
    <row r="94" spans="1:19" ht="40.049999999999997" customHeight="1">
      <c r="B94" s="6"/>
      <c r="C94" s="6"/>
      <c r="D94" s="190" t="s">
        <v>32</v>
      </c>
      <c r="E94" s="192"/>
      <c r="F94" s="141" t="s">
        <v>29</v>
      </c>
      <c r="G94" s="200"/>
      <c r="H94" s="201"/>
      <c r="I94" s="202"/>
      <c r="J94" s="121"/>
      <c r="K94" s="134"/>
      <c r="L94" s="72">
        <v>125000</v>
      </c>
      <c r="M94" s="93">
        <f t="shared" si="13"/>
        <v>0</v>
      </c>
      <c r="N94" s="34"/>
      <c r="O94" s="34"/>
      <c r="P94" s="34"/>
      <c r="Q94" s="34"/>
      <c r="R94" s="34"/>
      <c r="S94" s="34"/>
    </row>
    <row r="95" spans="1:19" ht="40.049999999999997" customHeight="1" thickBot="1">
      <c r="B95" s="6"/>
      <c r="C95" s="6"/>
      <c r="D95" s="203" t="s">
        <v>32</v>
      </c>
      <c r="E95" s="205"/>
      <c r="F95" s="142" t="s">
        <v>29</v>
      </c>
      <c r="G95" s="208"/>
      <c r="H95" s="209"/>
      <c r="I95" s="210"/>
      <c r="J95" s="135"/>
      <c r="K95" s="136"/>
      <c r="L95" s="91">
        <v>125000</v>
      </c>
      <c r="M95" s="94">
        <f t="shared" si="13"/>
        <v>0</v>
      </c>
      <c r="N95" s="34"/>
      <c r="O95" s="34"/>
      <c r="P95" s="34"/>
      <c r="Q95" s="34"/>
      <c r="R95" s="34"/>
      <c r="S95" s="34"/>
    </row>
    <row r="96" spans="1:19" ht="14.4" customHeight="1"/>
    <row r="97" spans="2:20" ht="40.049999999999997" customHeight="1">
      <c r="B97" s="1" t="s">
        <v>200</v>
      </c>
      <c r="K97" s="1" t="s">
        <v>202</v>
      </c>
    </row>
    <row r="98" spans="2:20" ht="40.049999999999997" customHeight="1">
      <c r="E98" s="1">
        <f>別記第１号様式!F8</f>
        <v>0</v>
      </c>
      <c r="F98" s="1">
        <f>別記第１号様式!F7</f>
        <v>0</v>
      </c>
      <c r="G98" s="1">
        <f>別記第１号様式!F9</f>
        <v>0</v>
      </c>
      <c r="H98" s="1">
        <f>別記第１号様式!G9</f>
        <v>0</v>
      </c>
      <c r="K98" s="1">
        <f>I24</f>
        <v>0</v>
      </c>
      <c r="L98" s="1">
        <f>I27</f>
        <v>0</v>
      </c>
    </row>
    <row r="99" spans="2:20" ht="40.049999999999997" customHeight="1">
      <c r="B99" s="1" t="s">
        <v>201</v>
      </c>
      <c r="K99" s="118">
        <f>O35</f>
        <v>0</v>
      </c>
      <c r="L99" s="118">
        <f>O36</f>
        <v>0</v>
      </c>
      <c r="M99" s="118">
        <f>O37</f>
        <v>0</v>
      </c>
      <c r="N99" s="118">
        <f>O38</f>
        <v>0</v>
      </c>
      <c r="O99" s="118">
        <f>O39</f>
        <v>0</v>
      </c>
      <c r="P99" s="118">
        <f>O40</f>
        <v>0</v>
      </c>
      <c r="Q99" s="118">
        <f>O41</f>
        <v>0</v>
      </c>
      <c r="R99" s="118">
        <f>O42</f>
        <v>0</v>
      </c>
      <c r="S99" s="118">
        <f>O43</f>
        <v>0</v>
      </c>
      <c r="T99" s="118">
        <f>O44</f>
        <v>0</v>
      </c>
    </row>
    <row r="100" spans="2:20" ht="40.049999999999997" customHeight="1">
      <c r="E100" s="1">
        <f>別記第１号様式!$F$8</f>
        <v>0</v>
      </c>
      <c r="F100" s="1">
        <f>$D$22</f>
        <v>0</v>
      </c>
      <c r="G100" s="1">
        <f>F35</f>
        <v>0</v>
      </c>
      <c r="H100" s="1">
        <f>H35</f>
        <v>0</v>
      </c>
      <c r="I100" s="1">
        <f>G35</f>
        <v>0</v>
      </c>
      <c r="K100" s="118">
        <f>O47</f>
        <v>0</v>
      </c>
      <c r="L100" s="118">
        <f>O51</f>
        <v>0</v>
      </c>
      <c r="M100" s="118">
        <f>O52</f>
        <v>0</v>
      </c>
      <c r="N100" s="118">
        <f>O53</f>
        <v>0</v>
      </c>
      <c r="O100" s="118">
        <f>O54</f>
        <v>0</v>
      </c>
      <c r="P100" s="118">
        <f>O55</f>
        <v>0</v>
      </c>
      <c r="Q100" s="118">
        <f>O56</f>
        <v>0</v>
      </c>
    </row>
    <row r="101" spans="2:20" ht="40.049999999999997" customHeight="1">
      <c r="E101" s="1">
        <f>別記第１号様式!$F$8</f>
        <v>0</v>
      </c>
      <c r="F101" s="1">
        <f t="shared" ref="F101:F115" si="14">$D$22</f>
        <v>0</v>
      </c>
      <c r="G101" s="1">
        <f t="shared" ref="G101:G109" si="15">F36</f>
        <v>0</v>
      </c>
      <c r="H101" s="1">
        <f t="shared" ref="H101:H108" si="16">H36</f>
        <v>0</v>
      </c>
      <c r="I101" s="1">
        <f t="shared" ref="I101:I109" si="17">G36</f>
        <v>0</v>
      </c>
      <c r="K101" s="1" t="s">
        <v>203</v>
      </c>
    </row>
    <row r="102" spans="2:20" ht="40.049999999999997" customHeight="1">
      <c r="E102" s="1">
        <f>別記第１号様式!$F$8</f>
        <v>0</v>
      </c>
      <c r="F102" s="1">
        <f t="shared" si="14"/>
        <v>0</v>
      </c>
      <c r="G102" s="1">
        <f t="shared" si="15"/>
        <v>0</v>
      </c>
      <c r="H102" s="1">
        <f t="shared" si="16"/>
        <v>0</v>
      </c>
      <c r="I102" s="1">
        <f t="shared" si="17"/>
        <v>0</v>
      </c>
      <c r="K102" s="118">
        <f>R58</f>
        <v>0</v>
      </c>
      <c r="L102" s="118">
        <f>R68</f>
        <v>0</v>
      </c>
      <c r="M102" s="118">
        <f>L74</f>
        <v>0</v>
      </c>
    </row>
    <row r="103" spans="2:20" ht="40.049999999999997" customHeight="1">
      <c r="E103" s="1">
        <f>別記第１号様式!$F$8</f>
        <v>0</v>
      </c>
      <c r="F103" s="1">
        <f t="shared" si="14"/>
        <v>0</v>
      </c>
      <c r="G103" s="1">
        <f t="shared" si="15"/>
        <v>0</v>
      </c>
      <c r="H103" s="1">
        <f t="shared" si="16"/>
        <v>0</v>
      </c>
      <c r="I103" s="1">
        <f t="shared" si="17"/>
        <v>0</v>
      </c>
    </row>
    <row r="104" spans="2:20" ht="40.049999999999997" customHeight="1">
      <c r="E104" s="1">
        <f>別記第１号様式!$F$8</f>
        <v>0</v>
      </c>
      <c r="F104" s="1">
        <f t="shared" si="14"/>
        <v>0</v>
      </c>
      <c r="G104" s="1">
        <f t="shared" si="15"/>
        <v>0</v>
      </c>
      <c r="H104" s="1">
        <f t="shared" si="16"/>
        <v>0</v>
      </c>
      <c r="I104" s="1">
        <f t="shared" si="17"/>
        <v>0</v>
      </c>
    </row>
    <row r="105" spans="2:20" ht="40.049999999999997" customHeight="1">
      <c r="E105" s="1">
        <f>別記第１号様式!$F$8</f>
        <v>0</v>
      </c>
      <c r="F105" s="1">
        <f t="shared" si="14"/>
        <v>0</v>
      </c>
      <c r="G105" s="1">
        <f t="shared" si="15"/>
        <v>0</v>
      </c>
      <c r="H105" s="1">
        <f t="shared" si="16"/>
        <v>0</v>
      </c>
      <c r="I105" s="1">
        <f t="shared" si="17"/>
        <v>0</v>
      </c>
    </row>
    <row r="106" spans="2:20" ht="40.049999999999997" customHeight="1">
      <c r="E106" s="1">
        <f>別記第１号様式!$F$8</f>
        <v>0</v>
      </c>
      <c r="F106" s="1">
        <f t="shared" si="14"/>
        <v>0</v>
      </c>
      <c r="G106" s="1">
        <f t="shared" si="15"/>
        <v>0</v>
      </c>
      <c r="H106" s="1">
        <f t="shared" si="16"/>
        <v>0</v>
      </c>
      <c r="I106" s="1">
        <f t="shared" si="17"/>
        <v>0</v>
      </c>
    </row>
    <row r="107" spans="2:20" ht="40.049999999999997" customHeight="1">
      <c r="E107" s="1">
        <f>別記第１号様式!$F$8</f>
        <v>0</v>
      </c>
      <c r="F107" s="1">
        <f t="shared" si="14"/>
        <v>0</v>
      </c>
      <c r="G107" s="1">
        <f t="shared" si="15"/>
        <v>0</v>
      </c>
      <c r="H107" s="1">
        <f t="shared" si="16"/>
        <v>0</v>
      </c>
      <c r="I107" s="1">
        <f t="shared" si="17"/>
        <v>0</v>
      </c>
    </row>
    <row r="108" spans="2:20" ht="40.049999999999997" customHeight="1">
      <c r="E108" s="1">
        <f>別記第１号様式!$F$8</f>
        <v>0</v>
      </c>
      <c r="F108" s="1">
        <f t="shared" si="14"/>
        <v>0</v>
      </c>
      <c r="G108" s="1">
        <f t="shared" si="15"/>
        <v>0</v>
      </c>
      <c r="H108" s="1">
        <f t="shared" si="16"/>
        <v>0</v>
      </c>
      <c r="I108" s="1">
        <f t="shared" si="17"/>
        <v>0</v>
      </c>
    </row>
    <row r="109" spans="2:20" ht="40.049999999999997" customHeight="1">
      <c r="E109" s="1">
        <f>別記第１号様式!$F$8</f>
        <v>0</v>
      </c>
      <c r="F109" s="1">
        <f t="shared" si="14"/>
        <v>0</v>
      </c>
      <c r="G109" s="1">
        <f t="shared" si="15"/>
        <v>0</v>
      </c>
      <c r="H109" s="1">
        <f>H44</f>
        <v>0</v>
      </c>
      <c r="I109" s="1">
        <f t="shared" si="17"/>
        <v>0</v>
      </c>
    </row>
    <row r="110" spans="2:20" ht="40.049999999999997" customHeight="1">
      <c r="E110" s="1">
        <f>別記第１号様式!$F$8</f>
        <v>0</v>
      </c>
      <c r="F110" s="1">
        <f t="shared" si="14"/>
        <v>0</v>
      </c>
      <c r="G110" s="1">
        <f>F51</f>
        <v>0</v>
      </c>
      <c r="H110" s="119">
        <f>H51</f>
        <v>0</v>
      </c>
      <c r="I110" s="1">
        <f>G51</f>
        <v>0</v>
      </c>
    </row>
    <row r="111" spans="2:20" ht="40.049999999999997" customHeight="1">
      <c r="E111" s="1">
        <f>別記第１号様式!$F$8</f>
        <v>0</v>
      </c>
      <c r="F111" s="1">
        <f t="shared" si="14"/>
        <v>0</v>
      </c>
      <c r="G111" s="1">
        <f>F52</f>
        <v>0</v>
      </c>
      <c r="H111" s="119">
        <f t="shared" ref="H111:H115" si="18">H52</f>
        <v>0</v>
      </c>
      <c r="I111" s="1">
        <f t="shared" ref="I111:I115" si="19">G52</f>
        <v>0</v>
      </c>
    </row>
    <row r="112" spans="2:20" ht="40.049999999999997" customHeight="1">
      <c r="E112" s="1">
        <f>別記第１号様式!$F$8</f>
        <v>0</v>
      </c>
      <c r="F112" s="1">
        <f t="shared" si="14"/>
        <v>0</v>
      </c>
      <c r="G112" s="1">
        <f t="shared" ref="G112:G115" si="20">F53</f>
        <v>0</v>
      </c>
      <c r="H112" s="119">
        <f t="shared" si="18"/>
        <v>0</v>
      </c>
      <c r="I112" s="1">
        <f t="shared" si="19"/>
        <v>0</v>
      </c>
    </row>
    <row r="113" spans="5:9" ht="40.049999999999997" customHeight="1">
      <c r="E113" s="1">
        <f>別記第１号様式!$F$8</f>
        <v>0</v>
      </c>
      <c r="F113" s="1">
        <f t="shared" si="14"/>
        <v>0</v>
      </c>
      <c r="G113" s="1">
        <f t="shared" si="20"/>
        <v>0</v>
      </c>
      <c r="H113" s="119">
        <f t="shared" si="18"/>
        <v>0</v>
      </c>
      <c r="I113" s="1">
        <f t="shared" si="19"/>
        <v>0</v>
      </c>
    </row>
    <row r="114" spans="5:9" ht="40.049999999999997" customHeight="1">
      <c r="E114" s="1">
        <f>別記第１号様式!$F$8</f>
        <v>0</v>
      </c>
      <c r="F114" s="1">
        <f t="shared" si="14"/>
        <v>0</v>
      </c>
      <c r="G114" s="1">
        <f t="shared" si="20"/>
        <v>0</v>
      </c>
      <c r="H114" s="119">
        <f t="shared" si="18"/>
        <v>0</v>
      </c>
      <c r="I114" s="1">
        <f t="shared" si="19"/>
        <v>0</v>
      </c>
    </row>
    <row r="115" spans="5:9" ht="40.049999999999997" customHeight="1">
      <c r="E115" s="1">
        <f>別記第１号様式!$F$8</f>
        <v>0</v>
      </c>
      <c r="F115" s="1">
        <f t="shared" si="14"/>
        <v>0</v>
      </c>
      <c r="G115" s="1">
        <f t="shared" si="20"/>
        <v>0</v>
      </c>
      <c r="H115" s="119">
        <f t="shared" si="18"/>
        <v>0</v>
      </c>
      <c r="I115" s="1">
        <f t="shared" si="19"/>
        <v>0</v>
      </c>
    </row>
    <row r="116" spans="5:9" ht="40.049999999999997" customHeight="1"/>
    <row r="117" spans="5:9" ht="40.049999999999997" customHeight="1"/>
    <row r="118" spans="5:9" ht="40.049999999999997" customHeight="1"/>
    <row r="119" spans="5:9" ht="40.049999999999997" customHeight="1"/>
    <row r="120" spans="5:9" ht="40.049999999999997" customHeight="1"/>
    <row r="121" spans="5:9" ht="40.049999999999997" customHeight="1"/>
    <row r="122" spans="5:9" ht="40.049999999999997" customHeight="1"/>
    <row r="123" spans="5:9" ht="40.049999999999997" customHeight="1"/>
    <row r="124" spans="5:9" ht="40.049999999999997" customHeight="1"/>
    <row r="125" spans="5:9" ht="40.049999999999997" customHeight="1"/>
    <row r="126" spans="5:9" ht="40.049999999999997" customHeight="1"/>
    <row r="127" spans="5:9" ht="40.049999999999997" customHeight="1"/>
    <row r="128" spans="5:9" ht="40.049999999999997" customHeight="1"/>
    <row r="129" ht="40.049999999999997" customHeight="1"/>
    <row r="130" ht="40.049999999999997" customHeight="1"/>
    <row r="131" ht="40.049999999999997" customHeight="1"/>
    <row r="132" ht="40.049999999999997" customHeight="1"/>
    <row r="133" ht="40.049999999999997" customHeight="1"/>
    <row r="134" ht="40.049999999999997" customHeight="1"/>
    <row r="135" ht="40.049999999999997" customHeight="1"/>
    <row r="136" ht="40.049999999999997" customHeight="1"/>
    <row r="137" ht="40.049999999999997" customHeight="1"/>
    <row r="138" ht="40.049999999999997" customHeight="1"/>
    <row r="139" ht="40.049999999999997" customHeight="1"/>
    <row r="140" ht="40.049999999999997" customHeight="1"/>
    <row r="141" ht="40.049999999999997" customHeight="1"/>
    <row r="142" ht="40.049999999999997" customHeight="1"/>
    <row r="143" ht="40.049999999999997" customHeight="1"/>
    <row r="144" ht="40.049999999999997" customHeight="1"/>
    <row r="145" ht="40.049999999999997" customHeight="1"/>
    <row r="146" ht="40.049999999999997" customHeight="1"/>
    <row r="147" ht="40.049999999999997" customHeight="1"/>
    <row r="148" ht="40.049999999999997" customHeight="1"/>
    <row r="149" ht="40.049999999999997" customHeight="1"/>
    <row r="150" ht="40.049999999999997" customHeight="1"/>
    <row r="151" ht="40.049999999999997" customHeight="1"/>
    <row r="152" ht="40.049999999999997" customHeight="1"/>
    <row r="153" ht="40.049999999999997" customHeight="1"/>
    <row r="154" ht="40.049999999999997" customHeight="1"/>
    <row r="155" ht="40.049999999999997" customHeight="1"/>
    <row r="156" ht="40.049999999999997" customHeight="1"/>
    <row r="157" ht="40.049999999999997" customHeight="1"/>
    <row r="158" ht="40.049999999999997" customHeight="1"/>
    <row r="159" ht="40.049999999999997" customHeight="1"/>
    <row r="160" ht="40.049999999999997" customHeight="1"/>
    <row r="161" ht="40.049999999999997" customHeight="1"/>
    <row r="162" ht="40.049999999999997" customHeight="1"/>
    <row r="163" ht="40.049999999999997" customHeight="1"/>
    <row r="164" ht="40.049999999999997" customHeight="1"/>
    <row r="165" ht="40.049999999999997" customHeight="1"/>
    <row r="166" ht="40.049999999999997" customHeight="1"/>
    <row r="167" ht="40.049999999999997" customHeight="1"/>
    <row r="168" ht="40.049999999999997" customHeight="1"/>
    <row r="169" ht="40.049999999999997" customHeight="1"/>
    <row r="170" ht="40.049999999999997" customHeight="1"/>
    <row r="171" ht="40.049999999999997" customHeight="1"/>
    <row r="172" ht="40.049999999999997" customHeight="1"/>
    <row r="173" ht="40.049999999999997" customHeight="1"/>
    <row r="174" ht="40.049999999999997" customHeight="1"/>
    <row r="175" ht="40.049999999999997" customHeight="1"/>
    <row r="176" ht="40.049999999999997" customHeight="1"/>
    <row r="177" ht="40.049999999999997" customHeight="1"/>
    <row r="178" ht="40.049999999999997" customHeight="1"/>
    <row r="179" ht="40.049999999999997" customHeight="1"/>
    <row r="180" ht="40.049999999999997" customHeight="1"/>
    <row r="181" ht="40.049999999999997" customHeight="1"/>
    <row r="182" ht="40.049999999999997" customHeight="1"/>
    <row r="183" ht="40.049999999999997" customHeight="1"/>
    <row r="184" ht="40.049999999999997" customHeight="1"/>
    <row r="185" ht="40.049999999999997" customHeight="1"/>
    <row r="186" ht="40.049999999999997" customHeight="1"/>
    <row r="187" ht="40.049999999999997" customHeight="1"/>
    <row r="188" ht="40.049999999999997" customHeight="1"/>
    <row r="189" ht="40.049999999999997" customHeight="1"/>
    <row r="190" ht="40.049999999999997" customHeight="1"/>
    <row r="191" ht="40.049999999999997" customHeight="1"/>
    <row r="192" ht="40.049999999999997" customHeight="1"/>
    <row r="193" ht="40.049999999999997" customHeight="1"/>
    <row r="194" ht="40.049999999999997" customHeight="1"/>
    <row r="195" ht="40.049999999999997" customHeight="1"/>
    <row r="196" ht="40.049999999999997" customHeight="1"/>
    <row r="197" ht="40.049999999999997" customHeight="1"/>
    <row r="198" ht="40.049999999999997" customHeight="1"/>
    <row r="199" ht="40.049999999999997" customHeight="1"/>
    <row r="200" ht="40.049999999999997" customHeight="1"/>
    <row r="201" ht="40.049999999999997" customHeight="1"/>
    <row r="202" ht="40.049999999999997" customHeight="1"/>
    <row r="203" ht="40.049999999999997" customHeight="1"/>
    <row r="204" ht="40.049999999999997" customHeight="1"/>
    <row r="205" ht="40.049999999999997" customHeight="1"/>
    <row r="206" ht="40.049999999999997" customHeight="1"/>
    <row r="207" ht="40.049999999999997" customHeight="1"/>
    <row r="208" ht="40.049999999999997" customHeight="1"/>
    <row r="209" ht="40.049999999999997" customHeight="1"/>
    <row r="210" ht="40.049999999999997" customHeight="1"/>
    <row r="211" ht="40.049999999999997" customHeight="1"/>
    <row r="212" ht="40.049999999999997" customHeight="1"/>
    <row r="213" ht="40.049999999999997" customHeight="1"/>
    <row r="214" ht="40.049999999999997" customHeight="1"/>
    <row r="215" ht="40.049999999999997" customHeight="1"/>
    <row r="216" ht="40.049999999999997" customHeight="1"/>
    <row r="217" ht="40.049999999999997" customHeight="1"/>
    <row r="218" ht="40.049999999999997" customHeight="1"/>
    <row r="219" ht="40.049999999999997" customHeight="1"/>
    <row r="220" ht="40.049999999999997" customHeight="1"/>
  </sheetData>
  <sheetProtection algorithmName="SHA-512" hashValue="2bOWJqB8HWhr08Cs8LCfTnf9ScMxnJf01JmAsTPpYwqMY3SlqmPgk7Xe45PQHynl2aNoYOTPv9XlGc+QqJMJwQ==" saltValue="0MaD8oiSo0LUPFLfkSrqOA==" spinCount="100000" sheet="1" objects="1" scenarios="1"/>
  <mergeCells count="85">
    <mergeCell ref="R47:R49"/>
    <mergeCell ref="D48:D49"/>
    <mergeCell ref="J60:K60"/>
    <mergeCell ref="D74:E74"/>
    <mergeCell ref="P74:R75"/>
    <mergeCell ref="L47:L49"/>
    <mergeCell ref="M47:M49"/>
    <mergeCell ref="N47:N49"/>
    <mergeCell ref="O47:O49"/>
    <mergeCell ref="P47:P49"/>
    <mergeCell ref="Q47:Q49"/>
    <mergeCell ref="P62:P67"/>
    <mergeCell ref="Q62:Q67"/>
    <mergeCell ref="R62:R67"/>
    <mergeCell ref="D71:E71"/>
    <mergeCell ref="P73:R73"/>
    <mergeCell ref="P71:R72"/>
    <mergeCell ref="D72:E72"/>
    <mergeCell ref="J62:J67"/>
    <mergeCell ref="K62:K67"/>
    <mergeCell ref="L62:L67"/>
    <mergeCell ref="M62:M67"/>
    <mergeCell ref="O62:O67"/>
    <mergeCell ref="D84:F84"/>
    <mergeCell ref="G84:I84"/>
    <mergeCell ref="D85:F85"/>
    <mergeCell ref="G85:I85"/>
    <mergeCell ref="D91:E91"/>
    <mergeCell ref="G91:I91"/>
    <mergeCell ref="D94:E94"/>
    <mergeCell ref="G94:I94"/>
    <mergeCell ref="D95:E95"/>
    <mergeCell ref="G95:I95"/>
    <mergeCell ref="D93:E93"/>
    <mergeCell ref="G93:I93"/>
    <mergeCell ref="D92:E92"/>
    <mergeCell ref="G92:I92"/>
    <mergeCell ref="D86:F86"/>
    <mergeCell ref="G86:I86"/>
    <mergeCell ref="E87:F87"/>
    <mergeCell ref="G87:I87"/>
    <mergeCell ref="D90:E90"/>
    <mergeCell ref="G90:I90"/>
    <mergeCell ref="D82:F82"/>
    <mergeCell ref="G82:I82"/>
    <mergeCell ref="D83:F83"/>
    <mergeCell ref="G83:I83"/>
    <mergeCell ref="N62:N67"/>
    <mergeCell ref="D68:F68"/>
    <mergeCell ref="D81:F81"/>
    <mergeCell ref="G81:I81"/>
    <mergeCell ref="D73:E73"/>
    <mergeCell ref="I24:J24"/>
    <mergeCell ref="J32:K32"/>
    <mergeCell ref="D33:E33"/>
    <mergeCell ref="F47:F49"/>
    <mergeCell ref="G47:G49"/>
    <mergeCell ref="I47:I49"/>
    <mergeCell ref="J47:J49"/>
    <mergeCell ref="K47:K49"/>
    <mergeCell ref="G24:H24"/>
    <mergeCell ref="D34:E34"/>
    <mergeCell ref="D46:E46"/>
    <mergeCell ref="D45:F45"/>
    <mergeCell ref="H47:H49"/>
    <mergeCell ref="G26:H26"/>
    <mergeCell ref="I26:J26"/>
    <mergeCell ref="G27:H27"/>
    <mergeCell ref="B5:E5"/>
    <mergeCell ref="B8:E8"/>
    <mergeCell ref="C19:R19"/>
    <mergeCell ref="D21:E21"/>
    <mergeCell ref="D22:E22"/>
    <mergeCell ref="I22:J23"/>
    <mergeCell ref="K22:K23"/>
    <mergeCell ref="L22:L23"/>
    <mergeCell ref="G22:H23"/>
    <mergeCell ref="B14:E14"/>
    <mergeCell ref="I27:J27"/>
    <mergeCell ref="D50:E50"/>
    <mergeCell ref="D62:E62"/>
    <mergeCell ref="D63:E63"/>
    <mergeCell ref="D58:F58"/>
    <mergeCell ref="D57:F57"/>
    <mergeCell ref="D61:E61"/>
  </mergeCells>
  <phoneticPr fontId="2"/>
  <conditionalFormatting sqref="E49">
    <cfRule type="expression" dxfId="29" priority="23">
      <formula>$F$21="介護予防認知症対応型共同生活介護"</formula>
    </cfRule>
    <cfRule type="expression" dxfId="28" priority="24">
      <formula>$F$21="介護予防特定施設入居者生活介護"</formula>
    </cfRule>
    <cfRule type="expression" dxfId="27" priority="25">
      <formula>$F$21="介護医療院"</formula>
    </cfRule>
    <cfRule type="expression" dxfId="26" priority="26">
      <formula>$F$21="軽費老人ホーム"</formula>
    </cfRule>
    <cfRule type="expression" dxfId="25" priority="27">
      <formula>$F$21="養護老人ホーム"</formula>
    </cfRule>
    <cfRule type="expression" dxfId="24" priority="28">
      <formula>$F$21="複合型サービス（看護小規模多機能型居宅介護）"</formula>
    </cfRule>
    <cfRule type="expression" dxfId="23" priority="29">
      <formula>$F$21="認知症対応型共同生活介護"</formula>
    </cfRule>
    <cfRule type="expression" dxfId="22" priority="30">
      <formula>$F$21="地域密着型特定施設入居者生活介護"</formula>
    </cfRule>
    <cfRule type="expression" dxfId="21" priority="31">
      <formula>$F$21="特定施設入居者生活介護"</formula>
    </cfRule>
    <cfRule type="expression" dxfId="20" priority="32">
      <formula>$F$21="介護老人保健施設"</formula>
    </cfRule>
    <cfRule type="expression" dxfId="19" priority="33">
      <formula>$F$21="介護老人福祉施設"</formula>
    </cfRule>
  </conditionalFormatting>
  <conditionalFormatting sqref="E48">
    <cfRule type="expression" dxfId="18" priority="22">
      <formula>$E$47="職員数に応じて必要なライセンス数が変動しないもの"</formula>
    </cfRule>
  </conditionalFormatting>
  <conditionalFormatting sqref="G64:H65">
    <cfRule type="expression" dxfId="17" priority="21">
      <formula>$E$64="介護業務支援"</formula>
    </cfRule>
  </conditionalFormatting>
  <conditionalFormatting sqref="G66:H66">
    <cfRule type="expression" dxfId="16" priority="20">
      <formula>$E$66="介護業務支援"</formula>
    </cfRule>
  </conditionalFormatting>
  <conditionalFormatting sqref="G67:H67">
    <cfRule type="expression" dxfId="15" priority="19">
      <formula>$E$67="介護業務支援"</formula>
    </cfRule>
  </conditionalFormatting>
  <conditionalFormatting sqref="F35:H44 G45">
    <cfRule type="containsBlanks" dxfId="14" priority="18">
      <formula>LEN(TRIM(F35))=0</formula>
    </cfRule>
  </conditionalFormatting>
  <conditionalFormatting sqref="J35:K44">
    <cfRule type="containsBlanks" dxfId="13" priority="17">
      <formula>LEN(TRIM(J35))=0</formula>
    </cfRule>
  </conditionalFormatting>
  <conditionalFormatting sqref="M35:M44">
    <cfRule type="containsBlanks" dxfId="12" priority="16">
      <formula>LEN(TRIM(M35))=0</formula>
    </cfRule>
  </conditionalFormatting>
  <conditionalFormatting sqref="O35:O44">
    <cfRule type="containsBlanks" dxfId="11" priority="15">
      <formula>LEN(TRIM(O35))=0</formula>
    </cfRule>
  </conditionalFormatting>
  <conditionalFormatting sqref="F47:F49 I47:K49 O47:O49 M47:M49 O54">
    <cfRule type="containsBlanks" dxfId="10" priority="14">
      <formula>LEN(TRIM(F47))=0</formula>
    </cfRule>
  </conditionalFormatting>
  <conditionalFormatting sqref="F51:H56 G57">
    <cfRule type="containsBlanks" dxfId="9" priority="13">
      <formula>LEN(TRIM(F51))=0</formula>
    </cfRule>
  </conditionalFormatting>
  <conditionalFormatting sqref="M51:M56">
    <cfRule type="containsBlanks" dxfId="8" priority="12">
      <formula>LEN(TRIM(M51))=0</formula>
    </cfRule>
  </conditionalFormatting>
  <conditionalFormatting sqref="O51:O56">
    <cfRule type="containsBlanks" dxfId="7" priority="11">
      <formula>LEN(TRIM(O51))=0</formula>
    </cfRule>
  </conditionalFormatting>
  <conditionalFormatting sqref="F64:H67 G55 I72:I73 J68:K68 M68 O68 F62:I62">
    <cfRule type="containsBlanks" dxfId="6" priority="10">
      <formula>LEN(TRIM(F55))=0</formula>
    </cfRule>
  </conditionalFormatting>
  <conditionalFormatting sqref="D72:F73 I72:I73 J68">
    <cfRule type="containsBlanks" dxfId="5" priority="9">
      <formula>LEN(TRIM(D68))=0</formula>
    </cfRule>
  </conditionalFormatting>
  <conditionalFormatting sqref="G82:J86">
    <cfRule type="containsBlanks" dxfId="4" priority="8">
      <formula>LEN(TRIM(G82))=0</formula>
    </cfRule>
  </conditionalFormatting>
  <conditionalFormatting sqref="G91:K95">
    <cfRule type="containsBlanks" dxfId="3" priority="7">
      <formula>LEN(TRIM(G91))=0</formula>
    </cfRule>
  </conditionalFormatting>
  <conditionalFormatting sqref="D22:E22 G24:J24 G27 I27">
    <cfRule type="containsBlanks" dxfId="2" priority="4">
      <formula>LEN(TRIM(D22))=0</formula>
    </cfRule>
  </conditionalFormatting>
  <conditionalFormatting sqref="G74">
    <cfRule type="containsBlanks" dxfId="1" priority="3">
      <formula>LEN(TRIM(G74))=0</formula>
    </cfRule>
  </conditionalFormatting>
  <conditionalFormatting sqref="I64:I67">
    <cfRule type="containsBlanks" dxfId="0" priority="2">
      <formula>LEN(TRIM(I64))=0</formula>
    </cfRule>
  </conditionalFormatting>
  <dataValidations count="2">
    <dataValidation type="whole" allowBlank="1" showInputMessage="1" showErrorMessage="1" sqref="G64:G67 G35:G44 G51:G56" xr:uid="{228C7455-CF33-4E4D-BA38-64FF173ED4BC}">
      <formula1>1</formula1>
      <formula2>1000</formula2>
    </dataValidation>
    <dataValidation type="whole" operator="greaterThanOrEqual" allowBlank="1" showInputMessage="1" showErrorMessage="1" sqref="F72:F73" xr:uid="{CE990F6C-5395-4F08-9542-F38B2CA631F8}">
      <formula1>1</formula1>
    </dataValidation>
  </dataValidations>
  <pageMargins left="0.25" right="0.25" top="0.75" bottom="0.75" header="0.3" footer="0.3"/>
  <pageSetup paperSize="9" scale="32" fitToHeight="0" orientation="landscape" r:id="rId1"/>
  <rowBreaks count="2" manualBreakCount="2">
    <brk id="59" min="1" max="17" man="1"/>
    <brk id="97" min="1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B163DEC-A65C-4EE6-BAC6-6A629EF5B287}">
          <x14:formula1>
            <xm:f>データセット!$B$3:$B$6</xm:f>
          </x14:formula1>
          <xm:sqref>F91:F95</xm:sqref>
        </x14:dataValidation>
        <x14:dataValidation type="list" allowBlank="1" showInputMessage="1" showErrorMessage="1" xr:uid="{E813A77F-94D1-4425-A840-8220E6E00676}">
          <x14:formula1>
            <xm:f>データセット!$E$3:$E$5</xm:f>
          </x14:formula1>
          <xm:sqref>E47</xm:sqref>
        </x14:dataValidation>
        <x14:dataValidation type="list" allowBlank="1" showInputMessage="1" showErrorMessage="1" xr:uid="{FDCDA5E1-DABC-407A-87D4-9B3368126877}">
          <x14:formula1>
            <xm:f>データセット!$F$3:$F$7</xm:f>
          </x14:formula1>
          <xm:sqref>E48</xm:sqref>
        </x14:dataValidation>
        <x14:dataValidation type="list" allowBlank="1" showInputMessage="1" showErrorMessage="1" xr:uid="{BD8814A1-C008-4512-8990-7FF3346915F8}">
          <x14:formula1>
            <xm:f>データセット!$G$3:$G$4</xm:f>
          </x14:formula1>
          <xm:sqref>E49</xm:sqref>
        </x14:dataValidation>
        <x14:dataValidation type="list" allowBlank="1" showInputMessage="1" showErrorMessage="1" xr:uid="{5B16DB24-44D3-4F3B-912E-C8407F831129}">
          <x14:formula1>
            <xm:f>データセット!$H$3:$H$5</xm:f>
          </x14:formula1>
          <xm:sqref>B5 B14 B8</xm:sqref>
        </x14:dataValidation>
        <x14:dataValidation type="list" allowBlank="1" showInputMessage="1" showErrorMessage="1" xr:uid="{15CE1A99-B3C1-41DE-8DA9-BBF1B22E97D4}">
          <x14:formula1>
            <xm:f>データセット!$D$3:$D$4</xm:f>
          </x14:formula1>
          <xm:sqref>D62:E62</xm:sqref>
        </x14:dataValidation>
        <x14:dataValidation type="list" allowBlank="1" showInputMessage="1" showErrorMessage="1" xr:uid="{D902219F-760D-4143-8161-B02922C5A9ED}">
          <x14:formula1>
            <xm:f>データセット!$C$3:$C$13</xm:f>
          </x14:formula1>
          <xm:sqref>E65:E67</xm:sqref>
        </x14:dataValidation>
        <x14:dataValidation type="list" allowBlank="1" showInputMessage="1" showErrorMessage="1" xr:uid="{B2B13D5D-3892-47A3-B3F2-CE59D56D0110}">
          <x14:formula1>
            <xm:f>データセット!$C$3:$C$7</xm:f>
          </x14:formula1>
          <xm:sqref>E64</xm:sqref>
        </x14:dataValidation>
        <x14:dataValidation type="list" allowBlank="1" showInputMessage="1" showErrorMessage="1" xr:uid="{B036ABF8-4D6A-4CE1-B44F-7C0A41A537EA}">
          <x14:formula1>
            <xm:f>データセット!$J$3:$J$15</xm:f>
          </x14:formula1>
          <xm:sqref>D82:F86 D91:D95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2308-7784-4E80-86B3-331598735316}">
  <dimension ref="B3:L56"/>
  <sheetViews>
    <sheetView topLeftCell="B1" zoomScale="160" zoomScaleNormal="160" workbookViewId="0">
      <selection activeCell="J15" sqref="J15"/>
    </sheetView>
  </sheetViews>
  <sheetFormatPr defaultColWidth="8.69921875" defaultRowHeight="13.2"/>
  <cols>
    <col min="1" max="1" width="0" style="80" hidden="1" customWidth="1"/>
    <col min="2" max="2" width="22.3984375" style="80" customWidth="1"/>
    <col min="3" max="4" width="35.69921875" style="80" customWidth="1"/>
    <col min="5" max="5" width="43.59765625" style="80" bestFit="1" customWidth="1"/>
    <col min="6" max="6" width="28.69921875" style="80" customWidth="1"/>
    <col min="7" max="7" width="64.8984375" style="80" bestFit="1" customWidth="1"/>
    <col min="8" max="8" width="37.3984375" style="80" customWidth="1"/>
    <col min="9" max="9" width="8.69921875" style="80"/>
    <col min="10" max="10" width="23.59765625" style="80" customWidth="1"/>
    <col min="11" max="11" width="35.09765625" style="80" hidden="1" customWidth="1"/>
    <col min="12" max="12" width="0" style="80" hidden="1" customWidth="1"/>
    <col min="13" max="16384" width="8.69921875" style="80"/>
  </cols>
  <sheetData>
    <row r="3" spans="2:12">
      <c r="B3" s="80" t="s">
        <v>29</v>
      </c>
      <c r="C3" s="80" t="s">
        <v>99</v>
      </c>
      <c r="D3" s="80" t="s">
        <v>168</v>
      </c>
      <c r="E3" s="80" t="s">
        <v>33</v>
      </c>
      <c r="F3" s="80" t="s">
        <v>31</v>
      </c>
      <c r="G3" s="81" t="s">
        <v>95</v>
      </c>
      <c r="H3" s="80" t="s">
        <v>30</v>
      </c>
      <c r="I3" s="80" t="s">
        <v>26</v>
      </c>
      <c r="J3" s="80" t="s">
        <v>32</v>
      </c>
      <c r="K3" s="80" t="s">
        <v>35</v>
      </c>
      <c r="L3" s="80" t="s">
        <v>30</v>
      </c>
    </row>
    <row r="4" spans="2:12">
      <c r="B4" s="80" t="s">
        <v>20</v>
      </c>
      <c r="C4" s="80" t="s">
        <v>188</v>
      </c>
      <c r="D4" s="80" t="s">
        <v>169</v>
      </c>
      <c r="E4" s="80" t="s">
        <v>9</v>
      </c>
      <c r="F4" s="80" t="s">
        <v>16</v>
      </c>
      <c r="G4" s="80" t="s">
        <v>140</v>
      </c>
      <c r="H4" s="80" t="s">
        <v>23</v>
      </c>
      <c r="I4" s="80" t="s">
        <v>25</v>
      </c>
      <c r="J4" s="80" t="s">
        <v>13</v>
      </c>
      <c r="K4" s="80" t="s">
        <v>36</v>
      </c>
      <c r="L4" s="82" t="s">
        <v>57</v>
      </c>
    </row>
    <row r="5" spans="2:12">
      <c r="B5" s="80" t="s">
        <v>21</v>
      </c>
      <c r="C5" s="80" t="s">
        <v>96</v>
      </c>
      <c r="E5" s="80" t="s">
        <v>8</v>
      </c>
      <c r="F5" s="80" t="s">
        <v>17</v>
      </c>
      <c r="H5" s="80" t="s">
        <v>24</v>
      </c>
      <c r="J5" s="80" t="s">
        <v>14</v>
      </c>
      <c r="K5" s="80" t="s">
        <v>37</v>
      </c>
      <c r="L5" s="82" t="s">
        <v>58</v>
      </c>
    </row>
    <row r="6" spans="2:12">
      <c r="B6" s="80" t="s">
        <v>22</v>
      </c>
      <c r="C6" s="80" t="s">
        <v>187</v>
      </c>
      <c r="F6" s="80" t="s">
        <v>18</v>
      </c>
      <c r="J6" s="80" t="s">
        <v>15</v>
      </c>
      <c r="K6" s="80" t="s">
        <v>38</v>
      </c>
      <c r="L6" s="82" t="s">
        <v>59</v>
      </c>
    </row>
    <row r="7" spans="2:12">
      <c r="C7" s="80" t="s">
        <v>170</v>
      </c>
      <c r="F7" s="80" t="s">
        <v>19</v>
      </c>
      <c r="J7" s="80" t="s">
        <v>10</v>
      </c>
      <c r="L7" s="82" t="s">
        <v>54</v>
      </c>
    </row>
    <row r="8" spans="2:12">
      <c r="J8" s="80" t="s">
        <v>180</v>
      </c>
      <c r="L8" s="82" t="s">
        <v>55</v>
      </c>
    </row>
    <row r="9" spans="2:12">
      <c r="J9" s="80" t="s">
        <v>187</v>
      </c>
      <c r="L9" s="82" t="s">
        <v>56</v>
      </c>
    </row>
    <row r="10" spans="2:12">
      <c r="J10" s="80" t="s">
        <v>0</v>
      </c>
      <c r="L10" s="82" t="s">
        <v>53</v>
      </c>
    </row>
    <row r="11" spans="2:12">
      <c r="J11" s="80" t="s">
        <v>5</v>
      </c>
      <c r="L11" s="82" t="s">
        <v>90</v>
      </c>
    </row>
    <row r="12" spans="2:12">
      <c r="J12" s="80" t="s">
        <v>6</v>
      </c>
      <c r="L12" s="82" t="s">
        <v>91</v>
      </c>
    </row>
    <row r="13" spans="2:12">
      <c r="J13" s="80" t="s">
        <v>7</v>
      </c>
      <c r="L13" s="82" t="s">
        <v>40</v>
      </c>
    </row>
    <row r="14" spans="2:12">
      <c r="J14" s="80" t="s">
        <v>204</v>
      </c>
      <c r="L14" s="82" t="s">
        <v>41</v>
      </c>
    </row>
    <row r="15" spans="2:12">
      <c r="J15" s="80" t="s">
        <v>100</v>
      </c>
      <c r="L15" s="82" t="s">
        <v>42</v>
      </c>
    </row>
    <row r="16" spans="2:12">
      <c r="L16" s="82" t="s">
        <v>43</v>
      </c>
    </row>
    <row r="17" spans="12:12">
      <c r="L17" s="82" t="s">
        <v>44</v>
      </c>
    </row>
    <row r="18" spans="12:12">
      <c r="L18" s="82" t="s">
        <v>45</v>
      </c>
    </row>
    <row r="19" spans="12:12">
      <c r="L19" s="82" t="s">
        <v>46</v>
      </c>
    </row>
    <row r="20" spans="12:12">
      <c r="L20" s="82" t="s">
        <v>47</v>
      </c>
    </row>
    <row r="21" spans="12:12">
      <c r="L21" s="82" t="s">
        <v>48</v>
      </c>
    </row>
    <row r="22" spans="12:12">
      <c r="L22" s="82" t="s">
        <v>49</v>
      </c>
    </row>
    <row r="23" spans="12:12">
      <c r="L23" s="82" t="s">
        <v>50</v>
      </c>
    </row>
    <row r="24" spans="12:12">
      <c r="L24" s="82" t="s">
        <v>51</v>
      </c>
    </row>
    <row r="25" spans="12:12">
      <c r="L25" s="82" t="s">
        <v>52</v>
      </c>
    </row>
    <row r="26" spans="12:12">
      <c r="L26" s="82" t="s">
        <v>60</v>
      </c>
    </row>
    <row r="27" spans="12:12">
      <c r="L27" s="82" t="s">
        <v>61</v>
      </c>
    </row>
    <row r="28" spans="12:12">
      <c r="L28" s="82" t="s">
        <v>62</v>
      </c>
    </row>
    <row r="29" spans="12:12">
      <c r="L29" s="82" t="s">
        <v>63</v>
      </c>
    </row>
    <row r="30" spans="12:12">
      <c r="L30" s="82" t="s">
        <v>68</v>
      </c>
    </row>
    <row r="31" spans="12:12">
      <c r="L31" s="82" t="s">
        <v>69</v>
      </c>
    </row>
    <row r="32" spans="12:12">
      <c r="L32" s="82" t="s">
        <v>70</v>
      </c>
    </row>
    <row r="33" spans="12:12">
      <c r="L33" s="82" t="s">
        <v>71</v>
      </c>
    </row>
    <row r="34" spans="12:12">
      <c r="L34" s="82" t="s">
        <v>65</v>
      </c>
    </row>
    <row r="35" spans="12:12">
      <c r="L35" s="82" t="s">
        <v>67</v>
      </c>
    </row>
    <row r="36" spans="12:12">
      <c r="L36" s="82" t="s">
        <v>72</v>
      </c>
    </row>
    <row r="37" spans="12:12">
      <c r="L37" s="82" t="s">
        <v>73</v>
      </c>
    </row>
    <row r="38" spans="12:12">
      <c r="L38" s="82" t="s">
        <v>74</v>
      </c>
    </row>
    <row r="39" spans="12:12">
      <c r="L39" s="82" t="s">
        <v>75</v>
      </c>
    </row>
    <row r="40" spans="12:12">
      <c r="L40" s="82" t="s">
        <v>76</v>
      </c>
    </row>
    <row r="41" spans="12:12">
      <c r="L41" s="82" t="s">
        <v>64</v>
      </c>
    </row>
    <row r="42" spans="12:12">
      <c r="L42" s="82" t="s">
        <v>92</v>
      </c>
    </row>
    <row r="43" spans="12:12">
      <c r="L43" s="82" t="s">
        <v>77</v>
      </c>
    </row>
    <row r="44" spans="12:12">
      <c r="L44" s="82" t="s">
        <v>78</v>
      </c>
    </row>
    <row r="45" spans="12:12">
      <c r="L45" s="82" t="s">
        <v>66</v>
      </c>
    </row>
    <row r="46" spans="12:12">
      <c r="L46" s="82" t="s">
        <v>79</v>
      </c>
    </row>
    <row r="47" spans="12:12">
      <c r="L47" s="82" t="s">
        <v>80</v>
      </c>
    </row>
    <row r="48" spans="12:12">
      <c r="L48" s="82" t="s">
        <v>81</v>
      </c>
    </row>
    <row r="49" spans="12:12">
      <c r="L49" s="82" t="s">
        <v>82</v>
      </c>
    </row>
    <row r="50" spans="12:12">
      <c r="L50" s="82" t="s">
        <v>83</v>
      </c>
    </row>
    <row r="51" spans="12:12">
      <c r="L51" s="82" t="s">
        <v>84</v>
      </c>
    </row>
    <row r="52" spans="12:12">
      <c r="L52" s="82" t="s">
        <v>85</v>
      </c>
    </row>
    <row r="53" spans="12:12">
      <c r="L53" s="82" t="s">
        <v>86</v>
      </c>
    </row>
    <row r="54" spans="12:12">
      <c r="L54" s="82" t="s">
        <v>87</v>
      </c>
    </row>
    <row r="55" spans="12:12">
      <c r="L55" s="82" t="s">
        <v>88</v>
      </c>
    </row>
    <row r="56" spans="12:12">
      <c r="L56" s="82" t="s">
        <v>89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別記第１号様式</vt:lpstr>
      <vt:lpstr>別紙１</vt:lpstr>
      <vt:lpstr>データセット</vt:lpstr>
      <vt:lpstr>別記第１号様式!Print_Area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2025-06-16T11:07:10Z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5743814c-60ef-46be-91ce-45c841ee5aca</vt:lpwstr>
  </property>
  <property fmtid="{D5CDD505-2E9C-101B-9397-08002B2CF9AE}" pid="8" name="MSIP_Label_defa4170-0d19-0005-0004-bc88714345d2_ContentBits">
    <vt:lpwstr>0</vt:lpwstr>
  </property>
</Properties>
</file>