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09FA2DA-83B9-42E3-8A04-3F9674373D5B}" xr6:coauthVersionLast="47" xr6:coauthVersionMax="47" xr10:uidLastSave="{00000000-0000-0000-0000-000000000000}"/>
  <bookViews>
    <workbookView xWindow="-120" yWindow="-120" windowWidth="20730" windowHeight="11310" tabRatio="601" xr2:uid="{00000000-000D-0000-FFFF-FFFF00000000}"/>
  </bookViews>
  <sheets>
    <sheet name="省エネ加速化特例計算シート" sheetId="18" r:id="rId1"/>
  </sheets>
  <definedNames>
    <definedName name="_xlnm._FilterDatabase" localSheetId="0" hidden="1">省エネ加速化特例計算シート!$A$15:$EO$24</definedName>
    <definedName name="_xlnm.Print_Area" localSheetId="0">省エネ加速化特例計算シート!$A$1:$ET$25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8" l="1"/>
  <c r="G18" i="18"/>
  <c r="G17" i="18"/>
  <c r="E17" i="18"/>
  <c r="N17" i="18"/>
  <c r="I18" i="18"/>
  <c r="I17" i="18"/>
  <c r="N18" i="18" l="1"/>
  <c r="E18" i="18" l="1"/>
  <c r="DZ18" i="18"/>
  <c r="DZ17" i="18"/>
  <c r="EA11" i="18"/>
  <c r="EA9" i="18"/>
  <c r="EA7" i="18"/>
  <c r="EA5" i="18"/>
  <c r="DL18" i="18"/>
  <c r="DL17" i="18"/>
  <c r="DM11" i="18"/>
  <c r="DM9" i="18"/>
  <c r="DM7" i="18"/>
  <c r="DM5" i="18"/>
  <c r="CY11" i="18"/>
  <c r="CY9" i="18"/>
  <c r="CY7" i="18"/>
  <c r="DA18" i="18" s="1"/>
  <c r="CY5" i="18"/>
  <c r="CJ18" i="18"/>
  <c r="CJ17" i="18"/>
  <c r="CK11" i="18"/>
  <c r="CK9" i="18"/>
  <c r="CK7" i="18"/>
  <c r="CK5" i="18"/>
  <c r="BV18" i="18"/>
  <c r="BV17" i="18"/>
  <c r="BW11" i="18"/>
  <c r="BW9" i="18"/>
  <c r="BW7" i="18"/>
  <c r="BW5" i="18"/>
  <c r="BH17" i="18"/>
  <c r="BH18" i="18"/>
  <c r="BI11" i="18"/>
  <c r="BI9" i="18"/>
  <c r="BI7" i="18"/>
  <c r="BI5" i="18"/>
  <c r="AG11" i="18"/>
  <c r="AG9" i="18"/>
  <c r="AU11" i="18"/>
  <c r="AU9" i="18"/>
  <c r="AU7" i="18"/>
  <c r="AU5" i="18"/>
  <c r="AT18" i="18"/>
  <c r="AT17" i="18"/>
  <c r="AF17" i="18"/>
  <c r="AH17" i="18" s="1"/>
  <c r="U9" i="18"/>
  <c r="DN17" i="18" l="1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BW17" i="18" l="1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AF18" i="18" l="1"/>
  <c r="R17" i="18"/>
  <c r="U7" i="18"/>
  <c r="U5" i="18"/>
  <c r="P18" i="18"/>
  <c r="AD18" i="18" s="1"/>
  <c r="R18" i="18"/>
  <c r="T17" i="18" l="1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W17" i="18" s="1"/>
  <c r="EL17" i="18" l="1"/>
  <c r="Z17" i="18"/>
  <c r="AB17" i="18" s="1"/>
  <c r="EL18" i="18"/>
  <c r="EM18" i="18"/>
  <c r="EK18" i="18" s="1"/>
  <c r="EM17" i="18"/>
  <c r="BF18" i="18"/>
  <c r="BG18" i="18" s="1"/>
  <c r="BG17" i="18"/>
  <c r="BM17" i="18" s="1"/>
  <c r="BT17" i="18"/>
  <c r="AS17" i="18"/>
  <c r="AG17" i="18"/>
  <c r="AG18" i="18"/>
  <c r="AE17" i="18"/>
  <c r="S17" i="18"/>
  <c r="EK17" i="18" l="1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AN17" i="18" l="1"/>
  <c r="AA17" i="18"/>
  <c r="Z18" i="18"/>
  <c r="AB18" i="18" s="1"/>
  <c r="AP18" i="18" s="1"/>
  <c r="AA18" i="18"/>
  <c r="CB17" i="18"/>
  <c r="CE17" i="18" s="1"/>
  <c r="BL17" i="18"/>
  <c r="BO17" i="18" s="1"/>
  <c r="CV17" i="18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BD18" i="18" l="1"/>
  <c r="AP17" i="18"/>
  <c r="BD17" i="18" s="1"/>
  <c r="BR17" i="18" s="1"/>
  <c r="CF17" i="18" s="1"/>
  <c r="BZ17" i="18"/>
  <c r="CC17" i="18" s="1"/>
  <c r="CP17" i="18"/>
  <c r="CW17" i="18"/>
  <c r="DC17" i="18" s="1"/>
  <c r="DJ17" i="18"/>
  <c r="CV18" i="18"/>
  <c r="CW18" i="18" s="1"/>
  <c r="CO18" i="18"/>
  <c r="CP18" i="18"/>
  <c r="CS18" i="18" s="1"/>
  <c r="CB18" i="18"/>
  <c r="CE18" i="18" s="1"/>
  <c r="BP18" i="18"/>
  <c r="BL18" i="18"/>
  <c r="BO18" i="18" s="1"/>
  <c r="CR17" i="18"/>
  <c r="BR18" i="18" l="1"/>
  <c r="CF18" i="18" s="1"/>
  <c r="CT17" i="18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N18" i="18"/>
  <c r="CQ18" i="18" s="1"/>
  <c r="CR18" i="18"/>
  <c r="DH17" i="18" l="1"/>
  <c r="CT18" i="18"/>
  <c r="DR17" i="18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H18" i="18" l="1"/>
  <c r="DT17" i="18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DV18" i="18" l="1"/>
  <c r="ER17" i="18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J18" i="18" l="1"/>
  <c r="EQ17" i="18"/>
  <c r="EI18" i="18"/>
  <c r="ES18" i="18" s="1"/>
  <c r="EN18" i="18"/>
  <c r="ED18" i="18"/>
  <c r="EG18" i="18" s="1"/>
  <c r="EQ18" i="18" l="1"/>
  <c r="V17" i="18" l="1"/>
  <c r="Y17" i="18" s="1"/>
</calcChain>
</file>

<file path=xl/sharedStrings.xml><?xml version="1.0" encoding="utf-8"?>
<sst xmlns="http://schemas.openxmlformats.org/spreadsheetml/2006/main" count="381" uniqueCount="70">
  <si>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</si>
  <si>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</si>
  <si>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</si>
  <si>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</si>
  <si>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</si>
  <si>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</si>
  <si>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</si>
  <si>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</si>
  <si>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〇年10月分</t>
    <rPh sb="1" eb="2">
      <t>ネン</t>
    </rPh>
    <rPh sb="4" eb="5">
      <t>ガツ</t>
    </rPh>
    <rPh sb="5" eb="6">
      <t>ブン</t>
    </rPh>
    <phoneticPr fontId="2"/>
  </si>
  <si>
    <t>〇年11月分</t>
    <rPh sb="1" eb="2">
      <t>ネン</t>
    </rPh>
    <rPh sb="4" eb="5">
      <t>ガツ</t>
    </rPh>
    <rPh sb="5" eb="6">
      <t>ブン</t>
    </rPh>
    <phoneticPr fontId="2"/>
  </si>
  <si>
    <t>〇年12月分</t>
    <rPh sb="1" eb="2">
      <t>ネン</t>
    </rPh>
    <rPh sb="4" eb="5">
      <t>ガツ</t>
    </rPh>
    <rPh sb="5" eb="6">
      <t>ブン</t>
    </rPh>
    <phoneticPr fontId="2"/>
  </si>
  <si>
    <t>補填率</t>
    <rPh sb="0" eb="3">
      <t>ホテンリツ</t>
    </rPh>
    <phoneticPr fontId="2"/>
  </si>
  <si>
    <t>〇事業年度合計</t>
    <rPh sb="1" eb="5">
      <t>ジギョウネンド</t>
    </rPh>
    <rPh sb="5" eb="7">
      <t>ゴウケイ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</si>
  <si>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</si>
  <si>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</si>
  <si>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</si>
  <si>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</si>
  <si>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</si>
  <si>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〇年1月分</t>
    <rPh sb="1" eb="2">
      <t>ネン</t>
    </rPh>
    <rPh sb="3" eb="4">
      <t>ガツ</t>
    </rPh>
    <rPh sb="4" eb="5">
      <t>ブン</t>
    </rPh>
    <phoneticPr fontId="2"/>
  </si>
  <si>
    <t>〇年2月分</t>
    <rPh sb="1" eb="2">
      <t>ネン</t>
    </rPh>
    <rPh sb="3" eb="4">
      <t>ガツ</t>
    </rPh>
    <rPh sb="4" eb="5">
      <t>ブン</t>
    </rPh>
    <phoneticPr fontId="2"/>
  </si>
  <si>
    <t>〇年3月分</t>
    <rPh sb="1" eb="2">
      <t>ネン</t>
    </rPh>
    <rPh sb="3" eb="4">
      <t>ガツ</t>
    </rPh>
    <rPh sb="4" eb="5">
      <t>ブン</t>
    </rPh>
    <phoneticPr fontId="2"/>
  </si>
  <si>
    <t>〇年4月分</t>
    <rPh sb="1" eb="2">
      <t>ネン</t>
    </rPh>
    <rPh sb="3" eb="4">
      <t>ガツ</t>
    </rPh>
    <rPh sb="4" eb="5">
      <t>ブン</t>
    </rPh>
    <phoneticPr fontId="2"/>
  </si>
  <si>
    <t>〇年5月分</t>
    <rPh sb="1" eb="2">
      <t>ネン</t>
    </rPh>
    <rPh sb="3" eb="4">
      <t>ガツ</t>
    </rPh>
    <rPh sb="4" eb="5">
      <t>ブン</t>
    </rPh>
    <phoneticPr fontId="2"/>
  </si>
  <si>
    <t>〇年6月分</t>
    <rPh sb="1" eb="2">
      <t>ネン</t>
    </rPh>
    <rPh sb="3" eb="4">
      <t>ガツ</t>
    </rPh>
    <rPh sb="4" eb="5">
      <t>ブン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</si>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</sst>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0" borderId="1" xfId="0" applyFont="1" applyBorder="1" applyAlignment="1">
      <alignment horizontal="center"/>
    </xf>
    <xf numFmtId="178" fontId="6" fillId="0" borderId="1" xfId="2" applyNumberFormat="1" applyFont="1" applyFill="1" applyBorder="1" applyAlignment="1"/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zoomScale="85" zoomScaleNormal="85" zoomScaleSheetLayoutView="85" workbookViewId="0">
      <selection activeCell="N18" sqref="N18"/>
    </sheetView>
  </sheetViews>
  <sheetFormatPr defaultRowHeight="18.75" x14ac:dyDescent="0.4"/>
  <cols>
    <col min="1" max="1" width="5.25" customWidth="1"/>
    <col min="2" max="2" width="12.125" customWidth="1"/>
    <col min="3" max="3" width="11.125" customWidth="1"/>
    <col min="4" max="4" width="9.75" customWidth="1"/>
    <col min="5" max="5" width="8.5" customWidth="1"/>
    <col min="6" max="6" width="10.25" customWidth="1"/>
    <col min="7" max="8" width="9.875" customWidth="1"/>
    <col min="9" max="9" width="12.75" customWidth="1"/>
    <col min="10" max="10" width="6.5" customWidth="1"/>
    <col min="11" max="11" width="9.625" customWidth="1"/>
    <col min="12" max="12" width="6.625" customWidth="1"/>
    <col min="13" max="13" width="6.5" customWidth="1"/>
    <col min="14" max="14" width="9.75" customWidth="1"/>
    <col min="15" max="27" width="9.125" customWidth="1"/>
    <col min="28" max="28" width="9.75" customWidth="1"/>
    <col min="29" max="29" width="8.875" customWidth="1"/>
  </cols>
  <sheetData>
    <row r="1" spans="1:150" ht="20.25" x14ac:dyDescent="0.4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21" thickBot="1" x14ac:dyDescent="0.45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45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1" t="s">
        <v>3</v>
      </c>
      <c r="R4" s="84">
        <v>88.9</v>
      </c>
      <c r="S4" s="83">
        <v>124.5</v>
      </c>
      <c r="T4" s="35" t="s">
        <v>4</v>
      </c>
      <c r="U4" s="6">
        <v>113.6</v>
      </c>
      <c r="V4" s="51" t="s">
        <v>24</v>
      </c>
      <c r="W4" s="51" t="s">
        <v>24</v>
      </c>
      <c r="X4" s="8"/>
      <c r="Y4" s="8"/>
      <c r="Z4" s="8"/>
      <c r="AA4" s="8"/>
      <c r="AB4" s="8"/>
      <c r="AC4" s="8"/>
      <c r="AD4" s="8"/>
      <c r="AE4" s="51" t="s">
        <v>3</v>
      </c>
      <c r="AF4" s="35" t="s">
        <v>4</v>
      </c>
      <c r="AG4" s="34">
        <v>125</v>
      </c>
      <c r="AH4" s="76" t="s">
        <v>25</v>
      </c>
      <c r="AI4" s="51" t="s">
        <v>24</v>
      </c>
      <c r="AJ4" s="70" t="s">
        <v>33</v>
      </c>
      <c r="AK4" s="71"/>
      <c r="AL4" s="71"/>
      <c r="AM4" s="71"/>
      <c r="AN4" s="71"/>
      <c r="AO4" s="8"/>
      <c r="AP4" s="8"/>
      <c r="AQ4" s="8"/>
      <c r="AR4" s="8"/>
      <c r="AS4" s="51" t="s">
        <v>3</v>
      </c>
      <c r="AT4" s="35" t="s">
        <v>4</v>
      </c>
      <c r="AU4" s="6">
        <v>113.1</v>
      </c>
      <c r="AV4" s="51" t="s">
        <v>24</v>
      </c>
      <c r="AW4" s="51" t="s">
        <v>24</v>
      </c>
      <c r="AX4" s="8"/>
      <c r="AY4" s="8"/>
      <c r="AZ4" s="8"/>
      <c r="BA4" s="8"/>
      <c r="BB4" s="8"/>
      <c r="BC4" s="8"/>
      <c r="BD4" s="8"/>
      <c r="BE4" s="8"/>
      <c r="BF4" s="8"/>
      <c r="BG4" s="51" t="s">
        <v>3</v>
      </c>
      <c r="BH4" s="35" t="s">
        <v>4</v>
      </c>
      <c r="BI4" s="6">
        <v>113.1</v>
      </c>
      <c r="BJ4" s="51" t="s">
        <v>24</v>
      </c>
      <c r="BK4" s="72" t="s">
        <v>41</v>
      </c>
      <c r="BL4" s="70" t="s">
        <v>42</v>
      </c>
      <c r="BM4" s="71"/>
      <c r="BN4" s="71"/>
      <c r="BO4" s="71"/>
      <c r="BP4" s="71"/>
      <c r="BQ4" s="8"/>
      <c r="BR4" s="8"/>
      <c r="BS4" s="8"/>
      <c r="BT4" s="8"/>
      <c r="BU4" s="51" t="s">
        <v>3</v>
      </c>
      <c r="BV4" s="35" t="s">
        <v>4</v>
      </c>
      <c r="BW4" s="6">
        <v>113.1</v>
      </c>
      <c r="BX4" s="51" t="s">
        <v>24</v>
      </c>
      <c r="BY4" s="51" t="s">
        <v>24</v>
      </c>
      <c r="BZ4" s="70" t="s">
        <v>50</v>
      </c>
      <c r="CA4" s="71"/>
      <c r="CB4" s="71"/>
      <c r="CC4" s="71"/>
      <c r="CD4" s="71"/>
      <c r="CE4" s="8"/>
      <c r="CF4" s="8"/>
      <c r="CG4" s="8"/>
      <c r="CH4" s="8"/>
      <c r="CI4" s="51" t="s">
        <v>3</v>
      </c>
      <c r="CJ4" s="35" t="s">
        <v>4</v>
      </c>
      <c r="CK4" s="6">
        <v>113.1</v>
      </c>
      <c r="CL4" s="51" t="s">
        <v>24</v>
      </c>
      <c r="CM4" s="51" t="s">
        <v>24</v>
      </c>
      <c r="CN4" s="70" t="s">
        <v>46</v>
      </c>
      <c r="CO4" s="71"/>
      <c r="CP4" s="71"/>
      <c r="CQ4" s="71"/>
      <c r="CR4" s="71"/>
      <c r="CS4" s="8"/>
      <c r="CT4" s="8"/>
      <c r="CU4" s="8"/>
      <c r="CV4" s="8"/>
      <c r="CW4" s="51" t="s">
        <v>3</v>
      </c>
      <c r="CX4" s="35" t="s">
        <v>4</v>
      </c>
      <c r="CY4" s="6">
        <v>113.1</v>
      </c>
      <c r="CZ4" s="51" t="s">
        <v>24</v>
      </c>
      <c r="DA4" s="74">
        <v>0.8</v>
      </c>
      <c r="DB4" s="70" t="s">
        <v>48</v>
      </c>
      <c r="DC4" s="71"/>
      <c r="DD4" s="71"/>
      <c r="DE4" s="71"/>
      <c r="DF4" s="71"/>
      <c r="DG4" s="8"/>
      <c r="DH4" s="8"/>
      <c r="DI4" s="8"/>
      <c r="DJ4" s="8"/>
      <c r="DK4" s="51" t="s">
        <v>3</v>
      </c>
      <c r="DL4" s="35" t="s">
        <v>4</v>
      </c>
      <c r="DM4" s="6">
        <v>113.1</v>
      </c>
      <c r="DN4" s="51" t="s">
        <v>24</v>
      </c>
      <c r="DO4" s="51" t="s">
        <v>24</v>
      </c>
      <c r="DP4" s="68"/>
      <c r="DQ4" s="69"/>
      <c r="DR4" s="69"/>
      <c r="DS4" s="69"/>
      <c r="DT4" s="69"/>
      <c r="DU4" s="8"/>
      <c r="DV4" s="8"/>
      <c r="DW4" s="8"/>
      <c r="DX4" s="8"/>
      <c r="DY4" s="51" t="s">
        <v>3</v>
      </c>
      <c r="DZ4" s="33" t="s">
        <v>4</v>
      </c>
      <c r="EA4" s="6">
        <v>113.1</v>
      </c>
      <c r="EB4" s="51" t="s">
        <v>24</v>
      </c>
      <c r="EC4" s="51" t="s">
        <v>24</v>
      </c>
      <c r="ED4" s="68"/>
      <c r="EE4" s="69"/>
      <c r="EF4" s="69"/>
      <c r="EG4" s="69"/>
      <c r="EH4" s="69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9.5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65"/>
      <c r="R5" s="82"/>
      <c r="S5" s="80"/>
      <c r="T5" s="13" t="s">
        <v>5</v>
      </c>
      <c r="U5" s="10">
        <f t="shared" ref="U5" si="0">U4-$R$4</f>
        <v>24.699999999999989</v>
      </c>
      <c r="V5" s="48"/>
      <c r="W5" s="48"/>
      <c r="X5" s="8"/>
      <c r="Y5" s="8"/>
      <c r="Z5" s="8"/>
      <c r="AA5" s="8"/>
      <c r="AB5" s="8"/>
      <c r="AC5" s="8"/>
      <c r="AD5" s="8"/>
      <c r="AE5" s="65"/>
      <c r="AF5" s="13" t="s">
        <v>5</v>
      </c>
      <c r="AG5" s="11">
        <v>36.099999999999994</v>
      </c>
      <c r="AH5" s="77"/>
      <c r="AI5" s="48"/>
      <c r="AJ5" s="70"/>
      <c r="AK5" s="71"/>
      <c r="AL5" s="71"/>
      <c r="AM5" s="71"/>
      <c r="AN5" s="71"/>
      <c r="AO5" s="8"/>
      <c r="AP5" s="8"/>
      <c r="AQ5" s="8"/>
      <c r="AR5" s="8"/>
      <c r="AS5" s="65"/>
      <c r="AT5" s="13" t="s">
        <v>5</v>
      </c>
      <c r="AU5" s="10">
        <f t="shared" ref="AU5" si="1">AU4-$R$4</f>
        <v>24.199999999999989</v>
      </c>
      <c r="AV5" s="48"/>
      <c r="AW5" s="48"/>
      <c r="AX5" s="8"/>
      <c r="AY5" s="8"/>
      <c r="AZ5" s="8"/>
      <c r="BA5" s="8"/>
      <c r="BB5" s="8"/>
      <c r="BC5" s="8"/>
      <c r="BD5" s="8"/>
      <c r="BE5" s="8"/>
      <c r="BF5" s="8"/>
      <c r="BG5" s="65"/>
      <c r="BH5" s="13" t="s">
        <v>5</v>
      </c>
      <c r="BI5" s="10">
        <f t="shared" ref="BI5" si="2">BI4-$R$4</f>
        <v>24.199999999999989</v>
      </c>
      <c r="BJ5" s="48"/>
      <c r="BK5" s="73"/>
      <c r="BL5" s="70"/>
      <c r="BM5" s="71"/>
      <c r="BN5" s="71"/>
      <c r="BO5" s="71"/>
      <c r="BP5" s="71"/>
      <c r="BQ5" s="8"/>
      <c r="BR5" s="8"/>
      <c r="BS5" s="8"/>
      <c r="BT5" s="8"/>
      <c r="BU5" s="65"/>
      <c r="BV5" s="13" t="s">
        <v>5</v>
      </c>
      <c r="BW5" s="10">
        <f t="shared" ref="BW5" si="3">BW4-$R$4</f>
        <v>24.199999999999989</v>
      </c>
      <c r="BX5" s="48"/>
      <c r="BY5" s="48"/>
      <c r="BZ5" s="70"/>
      <c r="CA5" s="71"/>
      <c r="CB5" s="71"/>
      <c r="CC5" s="71"/>
      <c r="CD5" s="71"/>
      <c r="CE5" s="8"/>
      <c r="CF5" s="8"/>
      <c r="CG5" s="8"/>
      <c r="CH5" s="8"/>
      <c r="CI5" s="65"/>
      <c r="CJ5" s="13" t="s">
        <v>5</v>
      </c>
      <c r="CK5" s="10">
        <f t="shared" ref="CK5" si="4">CK4-$R$4</f>
        <v>24.199999999999989</v>
      </c>
      <c r="CL5" s="48"/>
      <c r="CM5" s="48"/>
      <c r="CN5" s="70"/>
      <c r="CO5" s="71"/>
      <c r="CP5" s="71"/>
      <c r="CQ5" s="71"/>
      <c r="CR5" s="71"/>
      <c r="CS5" s="8"/>
      <c r="CT5" s="8"/>
      <c r="CU5" s="8"/>
      <c r="CV5" s="8"/>
      <c r="CW5" s="65"/>
      <c r="CX5" s="13" t="s">
        <v>5</v>
      </c>
      <c r="CY5" s="10">
        <f t="shared" ref="CY5" si="5">CY4-$R$4</f>
        <v>24.199999999999989</v>
      </c>
      <c r="CZ5" s="48"/>
      <c r="DA5" s="75"/>
      <c r="DB5" s="70"/>
      <c r="DC5" s="71"/>
      <c r="DD5" s="71"/>
      <c r="DE5" s="71"/>
      <c r="DF5" s="71"/>
      <c r="DG5" s="8"/>
      <c r="DH5" s="8"/>
      <c r="DI5" s="8"/>
      <c r="DJ5" s="8"/>
      <c r="DK5" s="65"/>
      <c r="DL5" s="13" t="s">
        <v>5</v>
      </c>
      <c r="DM5" s="10">
        <f t="shared" ref="DM5" si="6">DM4-$R$4</f>
        <v>24.199999999999989</v>
      </c>
      <c r="DN5" s="48"/>
      <c r="DO5" s="48"/>
      <c r="DP5" s="68"/>
      <c r="DQ5" s="69"/>
      <c r="DR5" s="69"/>
      <c r="DS5" s="69"/>
      <c r="DT5" s="69"/>
      <c r="DU5" s="8"/>
      <c r="DV5" s="8"/>
      <c r="DW5" s="8"/>
      <c r="DX5" s="8"/>
      <c r="DY5" s="65"/>
      <c r="DZ5" s="13" t="s">
        <v>5</v>
      </c>
      <c r="EA5" s="10">
        <f t="shared" ref="EA5" si="7">EA4-$R$4</f>
        <v>24.199999999999989</v>
      </c>
      <c r="EB5" s="48"/>
      <c r="EC5" s="48"/>
      <c r="ED5" s="68"/>
      <c r="EE5" s="69"/>
      <c r="EF5" s="69"/>
      <c r="EG5" s="69"/>
      <c r="EH5" s="69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">
      <c r="A6" s="78" t="s">
        <v>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8"/>
      <c r="P6" s="8"/>
      <c r="Q6" s="47" t="s">
        <v>1</v>
      </c>
      <c r="R6" s="81">
        <v>94.2</v>
      </c>
      <c r="S6" s="79">
        <v>132</v>
      </c>
      <c r="T6" s="36" t="s">
        <v>4</v>
      </c>
      <c r="U6" s="10">
        <v>120.4</v>
      </c>
      <c r="V6" s="51" t="s">
        <v>24</v>
      </c>
      <c r="W6" s="51" t="s">
        <v>24</v>
      </c>
      <c r="X6" s="8"/>
      <c r="Y6" s="8"/>
      <c r="Z6" s="8"/>
      <c r="AA6" s="8"/>
      <c r="AB6" s="8"/>
      <c r="AC6" s="8"/>
      <c r="AD6" s="8"/>
      <c r="AE6" s="47" t="s">
        <v>1</v>
      </c>
      <c r="AF6" s="36" t="s">
        <v>4</v>
      </c>
      <c r="AG6" s="11">
        <v>132.5</v>
      </c>
      <c r="AH6" s="76" t="s">
        <v>25</v>
      </c>
      <c r="AI6" s="51" t="s">
        <v>24</v>
      </c>
      <c r="AJ6" s="70" t="s">
        <v>33</v>
      </c>
      <c r="AK6" s="71"/>
      <c r="AL6" s="71"/>
      <c r="AM6" s="71"/>
      <c r="AN6" s="71"/>
      <c r="AO6" s="8"/>
      <c r="AP6" s="8"/>
      <c r="AQ6" s="8"/>
      <c r="AR6" s="8"/>
      <c r="AS6" s="47" t="s">
        <v>1</v>
      </c>
      <c r="AT6" s="36" t="s">
        <v>4</v>
      </c>
      <c r="AU6" s="10">
        <v>120</v>
      </c>
      <c r="AV6" s="51" t="s">
        <v>24</v>
      </c>
      <c r="AW6" s="51" t="s">
        <v>24</v>
      </c>
      <c r="AX6" s="8"/>
      <c r="AY6" s="8"/>
      <c r="AZ6" s="8"/>
      <c r="BA6" s="8"/>
      <c r="BB6" s="8"/>
      <c r="BC6" s="8"/>
      <c r="BD6" s="8"/>
      <c r="BE6" s="8"/>
      <c r="BF6" s="8"/>
      <c r="BG6" s="47" t="s">
        <v>1</v>
      </c>
      <c r="BH6" s="36" t="s">
        <v>4</v>
      </c>
      <c r="BI6" s="10">
        <v>120</v>
      </c>
      <c r="BJ6" s="51" t="s">
        <v>24</v>
      </c>
      <c r="BK6" s="72" t="s">
        <v>41</v>
      </c>
      <c r="BL6" s="70" t="s">
        <v>43</v>
      </c>
      <c r="BM6" s="71"/>
      <c r="BN6" s="71"/>
      <c r="BO6" s="71"/>
      <c r="BP6" s="71"/>
      <c r="BQ6" s="8"/>
      <c r="BR6" s="8"/>
      <c r="BS6" s="8"/>
      <c r="BT6" s="8"/>
      <c r="BU6" s="47" t="s">
        <v>1</v>
      </c>
      <c r="BV6" s="36" t="s">
        <v>4</v>
      </c>
      <c r="BW6" s="10">
        <v>120</v>
      </c>
      <c r="BX6" s="51" t="s">
        <v>24</v>
      </c>
      <c r="BY6" s="51" t="s">
        <v>24</v>
      </c>
      <c r="BZ6" s="70" t="s">
        <v>51</v>
      </c>
      <c r="CA6" s="71"/>
      <c r="CB6" s="71"/>
      <c r="CC6" s="71"/>
      <c r="CD6" s="71"/>
      <c r="CE6" s="8"/>
      <c r="CF6" s="8"/>
      <c r="CG6" s="8"/>
      <c r="CH6" s="8"/>
      <c r="CI6" s="47" t="s">
        <v>1</v>
      </c>
      <c r="CJ6" s="36" t="s">
        <v>4</v>
      </c>
      <c r="CK6" s="10">
        <v>120</v>
      </c>
      <c r="CL6" s="51" t="s">
        <v>24</v>
      </c>
      <c r="CM6" s="51" t="s">
        <v>24</v>
      </c>
      <c r="CN6" s="70" t="s">
        <v>47</v>
      </c>
      <c r="CO6" s="71"/>
      <c r="CP6" s="71"/>
      <c r="CQ6" s="71"/>
      <c r="CR6" s="71"/>
      <c r="CS6" s="8"/>
      <c r="CT6" s="8"/>
      <c r="CU6" s="8"/>
      <c r="CV6" s="8"/>
      <c r="CW6" s="47" t="s">
        <v>1</v>
      </c>
      <c r="CX6" s="36" t="s">
        <v>4</v>
      </c>
      <c r="CY6" s="10">
        <v>120</v>
      </c>
      <c r="CZ6" s="51" t="s">
        <v>24</v>
      </c>
      <c r="DA6" s="74">
        <v>0.8</v>
      </c>
      <c r="DB6" s="70" t="s">
        <v>49</v>
      </c>
      <c r="DC6" s="71"/>
      <c r="DD6" s="71"/>
      <c r="DE6" s="71"/>
      <c r="DF6" s="71"/>
      <c r="DG6" s="8"/>
      <c r="DH6" s="8"/>
      <c r="DI6" s="8"/>
      <c r="DJ6" s="8"/>
      <c r="DK6" s="47" t="s">
        <v>1</v>
      </c>
      <c r="DL6" s="36" t="s">
        <v>4</v>
      </c>
      <c r="DM6" s="10">
        <v>120</v>
      </c>
      <c r="DN6" s="51" t="s">
        <v>24</v>
      </c>
      <c r="DO6" s="51" t="s">
        <v>24</v>
      </c>
      <c r="DP6" s="68"/>
      <c r="DQ6" s="69"/>
      <c r="DR6" s="69"/>
      <c r="DS6" s="69"/>
      <c r="DT6" s="69"/>
      <c r="DU6" s="8"/>
      <c r="DV6" s="8"/>
      <c r="DW6" s="8"/>
      <c r="DX6" s="8"/>
      <c r="DY6" s="47" t="s">
        <v>1</v>
      </c>
      <c r="DZ6" s="9" t="s">
        <v>4</v>
      </c>
      <c r="EA6" s="10">
        <v>120</v>
      </c>
      <c r="EB6" s="51" t="s">
        <v>24</v>
      </c>
      <c r="EC6" s="51" t="s">
        <v>24</v>
      </c>
      <c r="ED6" s="68"/>
      <c r="EE6" s="69"/>
      <c r="EF6" s="69"/>
      <c r="EG6" s="69"/>
      <c r="EH6" s="69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65"/>
      <c r="R7" s="82"/>
      <c r="S7" s="80"/>
      <c r="T7" s="13" t="s">
        <v>5</v>
      </c>
      <c r="U7" s="10">
        <f>U6-$R$6</f>
        <v>26.200000000000003</v>
      </c>
      <c r="V7" s="48"/>
      <c r="W7" s="48"/>
      <c r="X7" s="8"/>
      <c r="Y7" s="8"/>
      <c r="Z7" s="8"/>
      <c r="AA7" s="8"/>
      <c r="AB7" s="8"/>
      <c r="AC7" s="8"/>
      <c r="AD7" s="8"/>
      <c r="AE7" s="65"/>
      <c r="AF7" s="13" t="s">
        <v>5</v>
      </c>
      <c r="AG7" s="11">
        <v>38.299999999999997</v>
      </c>
      <c r="AH7" s="77"/>
      <c r="AI7" s="48"/>
      <c r="AJ7" s="70"/>
      <c r="AK7" s="71"/>
      <c r="AL7" s="71"/>
      <c r="AM7" s="71"/>
      <c r="AN7" s="71"/>
      <c r="AO7" s="8"/>
      <c r="AP7" s="8"/>
      <c r="AQ7" s="8"/>
      <c r="AR7" s="8"/>
      <c r="AS7" s="65"/>
      <c r="AT7" s="13" t="s">
        <v>5</v>
      </c>
      <c r="AU7" s="10">
        <f>AU6-$R$6</f>
        <v>25.799999999999997</v>
      </c>
      <c r="AV7" s="48"/>
      <c r="AW7" s="48"/>
      <c r="AX7" s="8"/>
      <c r="AY7" s="8"/>
      <c r="AZ7" s="8"/>
      <c r="BA7" s="8"/>
      <c r="BB7" s="8"/>
      <c r="BC7" s="8"/>
      <c r="BD7" s="8"/>
      <c r="BE7" s="8"/>
      <c r="BF7" s="8"/>
      <c r="BG7" s="65"/>
      <c r="BH7" s="13" t="s">
        <v>5</v>
      </c>
      <c r="BI7" s="10">
        <f>BI6-$R$6</f>
        <v>25.799999999999997</v>
      </c>
      <c r="BJ7" s="48"/>
      <c r="BK7" s="73"/>
      <c r="BL7" s="70"/>
      <c r="BM7" s="71"/>
      <c r="BN7" s="71"/>
      <c r="BO7" s="71"/>
      <c r="BP7" s="71"/>
      <c r="BQ7" s="8"/>
      <c r="BR7" s="8"/>
      <c r="BS7" s="8"/>
      <c r="BT7" s="8"/>
      <c r="BU7" s="65"/>
      <c r="BV7" s="13" t="s">
        <v>5</v>
      </c>
      <c r="BW7" s="10">
        <f>BW6-$R$6</f>
        <v>25.799999999999997</v>
      </c>
      <c r="BX7" s="48"/>
      <c r="BY7" s="48"/>
      <c r="BZ7" s="70"/>
      <c r="CA7" s="71"/>
      <c r="CB7" s="71"/>
      <c r="CC7" s="71"/>
      <c r="CD7" s="71"/>
      <c r="CE7" s="8"/>
      <c r="CF7" s="8"/>
      <c r="CG7" s="8"/>
      <c r="CH7" s="8"/>
      <c r="CI7" s="65"/>
      <c r="CJ7" s="13" t="s">
        <v>5</v>
      </c>
      <c r="CK7" s="10">
        <f>CK6-$R$6</f>
        <v>25.799999999999997</v>
      </c>
      <c r="CL7" s="48"/>
      <c r="CM7" s="48"/>
      <c r="CN7" s="70"/>
      <c r="CO7" s="71"/>
      <c r="CP7" s="71"/>
      <c r="CQ7" s="71"/>
      <c r="CR7" s="71"/>
      <c r="CS7" s="8"/>
      <c r="CT7" s="8"/>
      <c r="CU7" s="8"/>
      <c r="CV7" s="8"/>
      <c r="CW7" s="65"/>
      <c r="CX7" s="13" t="s">
        <v>5</v>
      </c>
      <c r="CY7" s="10">
        <f>CY6-$R$6</f>
        <v>25.799999999999997</v>
      </c>
      <c r="CZ7" s="48"/>
      <c r="DA7" s="75"/>
      <c r="DB7" s="70"/>
      <c r="DC7" s="71"/>
      <c r="DD7" s="71"/>
      <c r="DE7" s="71"/>
      <c r="DF7" s="71"/>
      <c r="DG7" s="8"/>
      <c r="DH7" s="8"/>
      <c r="DI7" s="8"/>
      <c r="DJ7" s="8"/>
      <c r="DK7" s="65"/>
      <c r="DL7" s="13" t="s">
        <v>5</v>
      </c>
      <c r="DM7" s="10">
        <f>DM6-$R$6</f>
        <v>25.799999999999997</v>
      </c>
      <c r="DN7" s="48"/>
      <c r="DO7" s="48"/>
      <c r="DP7" s="68"/>
      <c r="DQ7" s="69"/>
      <c r="DR7" s="69"/>
      <c r="DS7" s="69"/>
      <c r="DT7" s="69"/>
      <c r="DU7" s="8"/>
      <c r="DV7" s="8"/>
      <c r="DW7" s="8"/>
      <c r="DX7" s="8"/>
      <c r="DY7" s="65"/>
      <c r="DZ7" s="13" t="s">
        <v>5</v>
      </c>
      <c r="EA7" s="10">
        <f>EA6-$R$6</f>
        <v>25.799999999999997</v>
      </c>
      <c r="EB7" s="48"/>
      <c r="EC7" s="48"/>
      <c r="ED7" s="68"/>
      <c r="EE7" s="69"/>
      <c r="EF7" s="69"/>
      <c r="EG7" s="69"/>
      <c r="EH7" s="69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47" t="s">
        <v>6</v>
      </c>
      <c r="R8" s="81">
        <v>115.5</v>
      </c>
      <c r="S8" s="79">
        <v>162.69999999999999</v>
      </c>
      <c r="T8" s="36" t="s">
        <v>4</v>
      </c>
      <c r="U8" s="10">
        <v>139.1</v>
      </c>
      <c r="V8" s="51" t="s">
        <v>24</v>
      </c>
      <c r="W8" s="51" t="s">
        <v>24</v>
      </c>
      <c r="X8" s="8"/>
      <c r="Y8" s="8"/>
      <c r="Z8" s="8"/>
      <c r="AA8" s="8"/>
      <c r="AB8" s="8"/>
      <c r="AC8" s="8"/>
      <c r="AD8" s="8"/>
      <c r="AE8" s="47" t="s">
        <v>6</v>
      </c>
      <c r="AF8" s="36" t="s">
        <v>4</v>
      </c>
      <c r="AG8" s="10">
        <v>147.30000000000001</v>
      </c>
      <c r="AH8" s="51" t="s">
        <v>24</v>
      </c>
      <c r="AI8" s="51" t="s">
        <v>24</v>
      </c>
      <c r="AJ8" s="8"/>
      <c r="AK8" s="8"/>
      <c r="AL8" s="8"/>
      <c r="AM8" s="8"/>
      <c r="AN8" s="8"/>
      <c r="AO8" s="8"/>
      <c r="AP8" s="8"/>
      <c r="AQ8" s="8"/>
      <c r="AR8" s="8"/>
      <c r="AS8" s="47" t="s">
        <v>6</v>
      </c>
      <c r="AT8" s="36" t="s">
        <v>4</v>
      </c>
      <c r="AU8" s="10">
        <v>147.30000000000001</v>
      </c>
      <c r="AV8" s="51" t="s">
        <v>24</v>
      </c>
      <c r="AW8" s="51" t="s">
        <v>24</v>
      </c>
      <c r="AX8" s="8"/>
      <c r="AY8" s="8"/>
      <c r="AZ8" s="8"/>
      <c r="BA8" s="8"/>
      <c r="BB8" s="8"/>
      <c r="BC8" s="8"/>
      <c r="BD8" s="8"/>
      <c r="BE8" s="8"/>
      <c r="BF8" s="8"/>
      <c r="BG8" s="47" t="s">
        <v>6</v>
      </c>
      <c r="BH8" s="36" t="s">
        <v>4</v>
      </c>
      <c r="BI8" s="10">
        <v>147.30000000000001</v>
      </c>
      <c r="BJ8" s="51" t="s">
        <v>24</v>
      </c>
      <c r="BK8" s="66">
        <v>0.8</v>
      </c>
      <c r="BL8" s="8"/>
      <c r="BM8" s="8"/>
      <c r="BN8" s="8"/>
      <c r="BO8" s="8"/>
      <c r="BP8" s="8"/>
      <c r="BQ8" s="8"/>
      <c r="BR8" s="8"/>
      <c r="BS8" s="8"/>
      <c r="BT8" s="8"/>
      <c r="BU8" s="47" t="s">
        <v>6</v>
      </c>
      <c r="BV8" s="36" t="s">
        <v>4</v>
      </c>
      <c r="BW8" s="10">
        <v>147.30000000000001</v>
      </c>
      <c r="BX8" s="51" t="s">
        <v>24</v>
      </c>
      <c r="BY8" s="51" t="s">
        <v>24</v>
      </c>
      <c r="BZ8" s="8"/>
      <c r="CA8" s="8"/>
      <c r="CB8" s="8"/>
      <c r="CC8" s="8"/>
      <c r="CD8" s="8"/>
      <c r="CE8" s="8"/>
      <c r="CF8" s="8"/>
      <c r="CG8" s="8"/>
      <c r="CH8" s="8"/>
      <c r="CI8" s="47" t="s">
        <v>6</v>
      </c>
      <c r="CJ8" s="36" t="s">
        <v>4</v>
      </c>
      <c r="CK8" s="10">
        <v>147.30000000000001</v>
      </c>
      <c r="CL8" s="51" t="s">
        <v>24</v>
      </c>
      <c r="CM8" s="51" t="s">
        <v>24</v>
      </c>
      <c r="CN8" s="8"/>
      <c r="CO8" s="8"/>
      <c r="CP8" s="8"/>
      <c r="CQ8" s="8"/>
      <c r="CR8" s="8"/>
      <c r="CS8" s="8"/>
      <c r="CT8" s="8"/>
      <c r="CU8" s="8"/>
      <c r="CV8" s="8"/>
      <c r="CW8" s="47" t="s">
        <v>6</v>
      </c>
      <c r="CX8" s="36" t="s">
        <v>4</v>
      </c>
      <c r="CY8" s="10">
        <v>147.30000000000001</v>
      </c>
      <c r="CZ8" s="51" t="s">
        <v>24</v>
      </c>
      <c r="DA8" s="66">
        <v>0.8</v>
      </c>
      <c r="DB8" s="8"/>
      <c r="DC8" s="8"/>
      <c r="DD8" s="8"/>
      <c r="DE8" s="8"/>
      <c r="DF8" s="8"/>
      <c r="DG8" s="8"/>
      <c r="DH8" s="8"/>
      <c r="DI8" s="8"/>
      <c r="DJ8" s="8"/>
      <c r="DK8" s="47" t="s">
        <v>6</v>
      </c>
      <c r="DL8" s="36" t="s">
        <v>4</v>
      </c>
      <c r="DM8" s="10">
        <v>147.30000000000001</v>
      </c>
      <c r="DN8" s="51" t="s">
        <v>24</v>
      </c>
      <c r="DO8" s="51" t="s">
        <v>24</v>
      </c>
      <c r="DP8" s="8"/>
      <c r="DQ8" s="8"/>
      <c r="DR8" s="8"/>
      <c r="DS8" s="8"/>
      <c r="DT8" s="8"/>
      <c r="DU8" s="8"/>
      <c r="DV8" s="8"/>
      <c r="DW8" s="8"/>
      <c r="DX8" s="8"/>
      <c r="DY8" s="47" t="s">
        <v>6</v>
      </c>
      <c r="DZ8" s="9" t="s">
        <v>4</v>
      </c>
      <c r="EA8" s="10">
        <v>147.30000000000001</v>
      </c>
      <c r="EB8" s="51" t="s">
        <v>24</v>
      </c>
      <c r="EC8" s="51" t="s">
        <v>24</v>
      </c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9.5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65"/>
      <c r="R9" s="82"/>
      <c r="S9" s="80"/>
      <c r="T9" s="13" t="s">
        <v>5</v>
      </c>
      <c r="U9" s="10">
        <f>U8-$R$8</f>
        <v>23.599999999999994</v>
      </c>
      <c r="V9" s="48"/>
      <c r="W9" s="48"/>
      <c r="X9" s="8"/>
      <c r="Y9" s="8"/>
      <c r="Z9" s="8"/>
      <c r="AA9" s="8"/>
      <c r="AB9" s="8"/>
      <c r="AC9" s="8"/>
      <c r="AD9" s="8"/>
      <c r="AE9" s="65"/>
      <c r="AF9" s="13" t="s">
        <v>5</v>
      </c>
      <c r="AG9" s="10">
        <f>AG8-$R$8</f>
        <v>31.800000000000011</v>
      </c>
      <c r="AH9" s="48"/>
      <c r="AI9" s="48"/>
      <c r="AJ9" s="8"/>
      <c r="AK9" s="8"/>
      <c r="AL9" s="8"/>
      <c r="AM9" s="8"/>
      <c r="AN9" s="8"/>
      <c r="AO9" s="8"/>
      <c r="AP9" s="8"/>
      <c r="AQ9" s="8"/>
      <c r="AR9" s="8"/>
      <c r="AS9" s="65"/>
      <c r="AT9" s="13" t="s">
        <v>5</v>
      </c>
      <c r="AU9" s="10">
        <f>AU8-$R$8</f>
        <v>31.800000000000011</v>
      </c>
      <c r="AV9" s="48"/>
      <c r="AW9" s="48"/>
      <c r="AX9" s="8"/>
      <c r="AY9" s="8"/>
      <c r="AZ9" s="8"/>
      <c r="BA9" s="8"/>
      <c r="BB9" s="8"/>
      <c r="BC9" s="8"/>
      <c r="BD9" s="8"/>
      <c r="BE9" s="8"/>
      <c r="BF9" s="8"/>
      <c r="BG9" s="65"/>
      <c r="BH9" s="13" t="s">
        <v>5</v>
      </c>
      <c r="BI9" s="10">
        <f>BI8-$R$8</f>
        <v>31.800000000000011</v>
      </c>
      <c r="BJ9" s="48"/>
      <c r="BK9" s="67"/>
      <c r="BL9" s="8"/>
      <c r="BM9" s="8"/>
      <c r="BN9" s="8"/>
      <c r="BO9" s="8"/>
      <c r="BP9" s="8"/>
      <c r="BQ9" s="8"/>
      <c r="BR9" s="8"/>
      <c r="BS9" s="8"/>
      <c r="BT9" s="8"/>
      <c r="BU9" s="65"/>
      <c r="BV9" s="13" t="s">
        <v>5</v>
      </c>
      <c r="BW9" s="10">
        <f>BW8-$R$8</f>
        <v>31.800000000000011</v>
      </c>
      <c r="BX9" s="48"/>
      <c r="BY9" s="48"/>
      <c r="BZ9" s="8"/>
      <c r="CA9" s="8"/>
      <c r="CB9" s="8"/>
      <c r="CC9" s="8"/>
      <c r="CD9" s="8"/>
      <c r="CE9" s="8"/>
      <c r="CF9" s="8"/>
      <c r="CG9" s="8"/>
      <c r="CH9" s="8"/>
      <c r="CI9" s="65"/>
      <c r="CJ9" s="13" t="s">
        <v>5</v>
      </c>
      <c r="CK9" s="10">
        <f>CK8-$R$8</f>
        <v>31.800000000000011</v>
      </c>
      <c r="CL9" s="48"/>
      <c r="CM9" s="48"/>
      <c r="CN9" s="8"/>
      <c r="CO9" s="8"/>
      <c r="CP9" s="8"/>
      <c r="CQ9" s="8"/>
      <c r="CR9" s="8"/>
      <c r="CS9" s="8"/>
      <c r="CT9" s="8"/>
      <c r="CU9" s="8"/>
      <c r="CV9" s="8"/>
      <c r="CW9" s="65"/>
      <c r="CX9" s="13" t="s">
        <v>5</v>
      </c>
      <c r="CY9" s="10">
        <f>CY8-$R$8</f>
        <v>31.800000000000011</v>
      </c>
      <c r="CZ9" s="48"/>
      <c r="DA9" s="67"/>
      <c r="DB9" s="8"/>
      <c r="DC9" s="8"/>
      <c r="DD9" s="8"/>
      <c r="DE9" s="8"/>
      <c r="DF9" s="8"/>
      <c r="DG9" s="8"/>
      <c r="DH9" s="8"/>
      <c r="DI9" s="8"/>
      <c r="DJ9" s="8"/>
      <c r="DK9" s="65"/>
      <c r="DL9" s="13" t="s">
        <v>5</v>
      </c>
      <c r="DM9" s="10">
        <f>DM8-$R$8</f>
        <v>31.800000000000011</v>
      </c>
      <c r="DN9" s="48"/>
      <c r="DO9" s="48"/>
      <c r="DP9" s="8"/>
      <c r="DQ9" s="8"/>
      <c r="DR9" s="8"/>
      <c r="DS9" s="8"/>
      <c r="DT9" s="8"/>
      <c r="DU9" s="8"/>
      <c r="DV9" s="8"/>
      <c r="DW9" s="8"/>
      <c r="DX9" s="8"/>
      <c r="DY9" s="65"/>
      <c r="DZ9" s="13" t="s">
        <v>5</v>
      </c>
      <c r="EA9" s="10">
        <f>EA8-$R$8</f>
        <v>31.800000000000011</v>
      </c>
      <c r="EB9" s="48"/>
      <c r="EC9" s="4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47" t="s">
        <v>7</v>
      </c>
      <c r="R10" s="81">
        <v>58.2</v>
      </c>
      <c r="S10" s="79">
        <v>93.5</v>
      </c>
      <c r="T10" s="36" t="s">
        <v>4</v>
      </c>
      <c r="U10" s="10">
        <v>102.1</v>
      </c>
      <c r="V10" s="49" t="s">
        <v>25</v>
      </c>
      <c r="W10" s="51" t="s">
        <v>24</v>
      </c>
      <c r="X10" s="8"/>
      <c r="Y10" s="8"/>
      <c r="Z10" s="8"/>
      <c r="AA10" s="8"/>
      <c r="AB10" s="8"/>
      <c r="AC10" s="8"/>
      <c r="AD10" s="8"/>
      <c r="AE10" s="47" t="s">
        <v>7</v>
      </c>
      <c r="AF10" s="36" t="s">
        <v>4</v>
      </c>
      <c r="AG10" s="10">
        <v>105.6</v>
      </c>
      <c r="AH10" s="49" t="s">
        <v>25</v>
      </c>
      <c r="AI10" s="51" t="s">
        <v>24</v>
      </c>
      <c r="AJ10" s="8"/>
      <c r="AK10" s="8"/>
      <c r="AL10" s="8"/>
      <c r="AM10" s="8"/>
      <c r="AN10" s="8"/>
      <c r="AO10" s="8"/>
      <c r="AP10" s="8"/>
      <c r="AQ10" s="8"/>
      <c r="AR10" s="8"/>
      <c r="AS10" s="47" t="s">
        <v>7</v>
      </c>
      <c r="AT10" s="36" t="s">
        <v>4</v>
      </c>
      <c r="AU10" s="10">
        <v>105.6</v>
      </c>
      <c r="AV10" s="49" t="s">
        <v>25</v>
      </c>
      <c r="AW10" s="51" t="s">
        <v>24</v>
      </c>
      <c r="AX10" s="8"/>
      <c r="AY10" s="8"/>
      <c r="AZ10" s="8"/>
      <c r="BA10" s="8"/>
      <c r="BB10" s="8"/>
      <c r="BC10" s="8"/>
      <c r="BD10" s="8"/>
      <c r="BE10" s="8"/>
      <c r="BF10" s="8"/>
      <c r="BG10" s="47" t="s">
        <v>7</v>
      </c>
      <c r="BH10" s="36" t="s">
        <v>4</v>
      </c>
      <c r="BI10" s="10">
        <v>105.6</v>
      </c>
      <c r="BJ10" s="49" t="s">
        <v>25</v>
      </c>
      <c r="BK10" s="51" t="s">
        <v>24</v>
      </c>
      <c r="BL10" s="8"/>
      <c r="BM10" s="8"/>
      <c r="BN10" s="8"/>
      <c r="BO10" s="8"/>
      <c r="BP10" s="8"/>
      <c r="BQ10" s="8"/>
      <c r="BR10" s="8"/>
      <c r="BS10" s="8"/>
      <c r="BT10" s="8"/>
      <c r="BU10" s="47" t="s">
        <v>7</v>
      </c>
      <c r="BV10" s="36" t="s">
        <v>4</v>
      </c>
      <c r="BW10" s="10">
        <v>105.6</v>
      </c>
      <c r="BX10" s="49" t="s">
        <v>25</v>
      </c>
      <c r="BY10" s="51" t="s">
        <v>24</v>
      </c>
      <c r="BZ10" s="8"/>
      <c r="CA10" s="8"/>
      <c r="CB10" s="8"/>
      <c r="CC10" s="8"/>
      <c r="CD10" s="8"/>
      <c r="CE10" s="8"/>
      <c r="CF10" s="8"/>
      <c r="CG10" s="8"/>
      <c r="CH10" s="8"/>
      <c r="CI10" s="47" t="s">
        <v>7</v>
      </c>
      <c r="CJ10" s="36" t="s">
        <v>4</v>
      </c>
      <c r="CK10" s="10">
        <v>105.6</v>
      </c>
      <c r="CL10" s="49" t="s">
        <v>25</v>
      </c>
      <c r="CM10" s="51" t="s">
        <v>24</v>
      </c>
      <c r="CN10" s="8"/>
      <c r="CO10" s="8"/>
      <c r="CP10" s="8"/>
      <c r="CQ10" s="8"/>
      <c r="CR10" s="8"/>
      <c r="CS10" s="8"/>
      <c r="CT10" s="8"/>
      <c r="CU10" s="8"/>
      <c r="CV10" s="8"/>
      <c r="CW10" s="47" t="s">
        <v>7</v>
      </c>
      <c r="CX10" s="36" t="s">
        <v>4</v>
      </c>
      <c r="CY10" s="10">
        <v>105.6</v>
      </c>
      <c r="CZ10" s="49" t="s">
        <v>25</v>
      </c>
      <c r="DA10" s="51" t="s">
        <v>24</v>
      </c>
      <c r="DB10" s="8"/>
      <c r="DC10" s="8"/>
      <c r="DD10" s="8"/>
      <c r="DE10" s="8"/>
      <c r="DF10" s="8"/>
      <c r="DG10" s="8"/>
      <c r="DH10" s="8"/>
      <c r="DI10" s="8"/>
      <c r="DJ10" s="8"/>
      <c r="DK10" s="47" t="s">
        <v>7</v>
      </c>
      <c r="DL10" s="36" t="s">
        <v>4</v>
      </c>
      <c r="DM10" s="10">
        <v>105.6</v>
      </c>
      <c r="DN10" s="49" t="s">
        <v>25</v>
      </c>
      <c r="DO10" s="51" t="s">
        <v>24</v>
      </c>
      <c r="DP10" s="8"/>
      <c r="DQ10" s="8"/>
      <c r="DR10" s="8"/>
      <c r="DS10" s="8"/>
      <c r="DT10" s="8"/>
      <c r="DU10" s="8"/>
      <c r="DV10" s="8"/>
      <c r="DW10" s="8"/>
      <c r="DX10" s="8"/>
      <c r="DY10" s="47" t="s">
        <v>7</v>
      </c>
      <c r="DZ10" s="9" t="s">
        <v>4</v>
      </c>
      <c r="EA10" s="10">
        <v>105.6</v>
      </c>
      <c r="EB10" s="49" t="s">
        <v>25</v>
      </c>
      <c r="EC10" s="51" t="s">
        <v>24</v>
      </c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9.5" thickBot="1" x14ac:dyDescent="0.45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48"/>
      <c r="R11" s="86"/>
      <c r="S11" s="85"/>
      <c r="T11" s="19" t="s">
        <v>5</v>
      </c>
      <c r="U11" s="20">
        <f>U10-$R$10-17.5</f>
        <v>26.399999999999991</v>
      </c>
      <c r="V11" s="50"/>
      <c r="W11" s="48"/>
      <c r="X11" s="8"/>
      <c r="Y11" s="8"/>
      <c r="Z11" s="8"/>
      <c r="AA11" s="8"/>
      <c r="AB11" s="8"/>
      <c r="AC11" s="8"/>
      <c r="AD11" s="8"/>
      <c r="AE11" s="48"/>
      <c r="AF11" s="19" t="s">
        <v>5</v>
      </c>
      <c r="AG11" s="20">
        <f>AG10-$R$10</f>
        <v>47.399999999999991</v>
      </c>
      <c r="AH11" s="50"/>
      <c r="AI11" s="48"/>
      <c r="AJ11" s="8"/>
      <c r="AK11" s="8"/>
      <c r="AL11" s="8"/>
      <c r="AM11" s="8"/>
      <c r="AN11" s="8"/>
      <c r="AO11" s="8"/>
      <c r="AP11" s="8"/>
      <c r="AQ11" s="8"/>
      <c r="AR11" s="8"/>
      <c r="AS11" s="48"/>
      <c r="AT11" s="19" t="s">
        <v>5</v>
      </c>
      <c r="AU11" s="20">
        <f>AU10-$R$10</f>
        <v>47.399999999999991</v>
      </c>
      <c r="AV11" s="50"/>
      <c r="AW11" s="48"/>
      <c r="AX11" s="8"/>
      <c r="AY11" s="8"/>
      <c r="AZ11" s="8"/>
      <c r="BA11" s="8"/>
      <c r="BB11" s="8"/>
      <c r="BC11" s="8"/>
      <c r="BD11" s="8"/>
      <c r="BE11" s="8"/>
      <c r="BF11" s="8"/>
      <c r="BG11" s="48"/>
      <c r="BH11" s="19" t="s">
        <v>5</v>
      </c>
      <c r="BI11" s="20">
        <f>BI10-$R$10</f>
        <v>47.399999999999991</v>
      </c>
      <c r="BJ11" s="50"/>
      <c r="BK11" s="48"/>
      <c r="BL11" s="8"/>
      <c r="BM11" s="8"/>
      <c r="BN11" s="8"/>
      <c r="BO11" s="8"/>
      <c r="BP11" s="8"/>
      <c r="BQ11" s="8"/>
      <c r="BR11" s="8"/>
      <c r="BS11" s="8"/>
      <c r="BT11" s="8"/>
      <c r="BU11" s="48"/>
      <c r="BV11" s="19" t="s">
        <v>5</v>
      </c>
      <c r="BW11" s="20">
        <f>BW10-$R$10</f>
        <v>47.399999999999991</v>
      </c>
      <c r="BX11" s="50"/>
      <c r="BY11" s="48"/>
      <c r="BZ11" s="8"/>
      <c r="CA11" s="8"/>
      <c r="CB11" s="8"/>
      <c r="CC11" s="8"/>
      <c r="CD11" s="8"/>
      <c r="CE11" s="8"/>
      <c r="CF11" s="8"/>
      <c r="CG11" s="8"/>
      <c r="CH11" s="8"/>
      <c r="CI11" s="48"/>
      <c r="CJ11" s="19" t="s">
        <v>5</v>
      </c>
      <c r="CK11" s="20">
        <f>CK10-$R$10</f>
        <v>47.399999999999991</v>
      </c>
      <c r="CL11" s="50"/>
      <c r="CM11" s="48"/>
      <c r="CN11" s="8"/>
      <c r="CO11" s="8"/>
      <c r="CP11" s="8"/>
      <c r="CQ11" s="8"/>
      <c r="CR11" s="8"/>
      <c r="CS11" s="8"/>
      <c r="CT11" s="8"/>
      <c r="CU11" s="8"/>
      <c r="CV11" s="8"/>
      <c r="CW11" s="48"/>
      <c r="CX11" s="19" t="s">
        <v>5</v>
      </c>
      <c r="CY11" s="20">
        <f>CY10-$R$10</f>
        <v>47.399999999999991</v>
      </c>
      <c r="CZ11" s="50"/>
      <c r="DA11" s="48"/>
      <c r="DB11" s="8"/>
      <c r="DC11" s="8"/>
      <c r="DD11" s="8"/>
      <c r="DE11" s="8"/>
      <c r="DF11" s="8"/>
      <c r="DG11" s="8"/>
      <c r="DH11" s="8"/>
      <c r="DI11" s="8"/>
      <c r="DJ11" s="8"/>
      <c r="DK11" s="48"/>
      <c r="DL11" s="19" t="s">
        <v>5</v>
      </c>
      <c r="DM11" s="20">
        <f>DM10-$R$10</f>
        <v>47.399999999999991</v>
      </c>
      <c r="DN11" s="50"/>
      <c r="DO11" s="48"/>
      <c r="DP11" s="8"/>
      <c r="DQ11" s="8"/>
      <c r="DR11" s="8"/>
      <c r="DS11" s="8"/>
      <c r="DT11" s="8"/>
      <c r="DU11" s="8"/>
      <c r="DV11" s="8"/>
      <c r="DW11" s="8"/>
      <c r="DX11" s="8"/>
      <c r="DY11" s="48"/>
      <c r="DZ11" s="19" t="s">
        <v>5</v>
      </c>
      <c r="EA11" s="20">
        <f>EA10-$R$10</f>
        <v>47.399999999999991</v>
      </c>
      <c r="EB11" s="50"/>
      <c r="EC11" s="4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52" t="s">
        <v>8</v>
      </c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4"/>
      <c r="AC14" s="52" t="s">
        <v>9</v>
      </c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4"/>
      <c r="AQ14" s="52" t="s">
        <v>10</v>
      </c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4"/>
      <c r="BE14" s="52" t="s">
        <v>18</v>
      </c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4"/>
      <c r="BS14" s="52" t="s">
        <v>19</v>
      </c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4"/>
      <c r="CG14" s="52" t="s">
        <v>20</v>
      </c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4"/>
      <c r="CU14" s="52" t="s">
        <v>21</v>
      </c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4"/>
      <c r="DI14" s="52" t="s">
        <v>22</v>
      </c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4"/>
      <c r="DW14" s="52" t="s">
        <v>23</v>
      </c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4"/>
      <c r="EK14" s="55" t="s">
        <v>12</v>
      </c>
      <c r="EL14" s="55"/>
      <c r="EM14" s="55"/>
      <c r="EN14" s="55"/>
      <c r="EO14" s="55"/>
      <c r="EP14" s="55"/>
      <c r="EQ14" s="55"/>
      <c r="ER14" s="55"/>
      <c r="ES14" s="55"/>
      <c r="ET14" s="55"/>
    </row>
    <row r="15" spans="1:150" ht="29.25" customHeight="1" x14ac:dyDescent="0.4">
      <c r="A15" s="56" t="s">
        <v>0</v>
      </c>
      <c r="B15" s="58" t="s">
        <v>15</v>
      </c>
      <c r="C15" s="60" t="s">
        <v>54</v>
      </c>
      <c r="D15" s="60" t="s">
        <v>52</v>
      </c>
      <c r="E15" s="60" t="s">
        <v>38</v>
      </c>
      <c r="F15" s="60" t="s">
        <v>53</v>
      </c>
      <c r="G15" s="60" t="s">
        <v>37</v>
      </c>
      <c r="H15" s="60" t="s">
        <v>55</v>
      </c>
      <c r="I15" s="60" t="s">
        <v>56</v>
      </c>
      <c r="J15" s="60" t="s">
        <v>40</v>
      </c>
      <c r="K15" s="60" t="s">
        <v>57</v>
      </c>
      <c r="L15" s="60" t="s">
        <v>16</v>
      </c>
      <c r="M15" s="60" t="s">
        <v>58</v>
      </c>
      <c r="N15" s="63" t="s">
        <v>59</v>
      </c>
      <c r="O15" s="44" t="s">
        <v>60</v>
      </c>
      <c r="P15" s="46" t="s">
        <v>61</v>
      </c>
      <c r="Q15" s="46" t="s">
        <v>62</v>
      </c>
      <c r="R15" s="43" t="s">
        <v>11</v>
      </c>
      <c r="S15" s="42" t="s">
        <v>63</v>
      </c>
      <c r="T15" s="42" t="s">
        <v>64</v>
      </c>
      <c r="U15" s="42" t="s">
        <v>65</v>
      </c>
      <c r="V15" s="41" t="s">
        <v>66</v>
      </c>
      <c r="W15" s="41" t="s">
        <v>64</v>
      </c>
      <c r="X15" s="41" t="s">
        <v>67</v>
      </c>
      <c r="Y15" s="42" t="s">
        <v>68</v>
      </c>
      <c r="Z15" s="42" t="s">
        <v>64</v>
      </c>
      <c r="AA15" s="42" t="s">
        <v>65</v>
      </c>
      <c r="AB15" s="42" t="s">
        <v>69</v>
      </c>
      <c r="AC15" s="45" t="s">
        <v>60</v>
      </c>
      <c r="AD15" s="46" t="s">
        <v>61</v>
      </c>
      <c r="AE15" s="46" t="s">
        <v>62</v>
      </c>
      <c r="AF15" s="43" t="s">
        <v>11</v>
      </c>
      <c r="AG15" s="42" t="s">
        <v>63</v>
      </c>
      <c r="AH15" s="42" t="s">
        <v>64</v>
      </c>
      <c r="AI15" s="42" t="s">
        <v>65</v>
      </c>
      <c r="AJ15" s="41" t="s">
        <v>66</v>
      </c>
      <c r="AK15" s="41" t="s">
        <v>64</v>
      </c>
      <c r="AL15" s="41" t="s">
        <v>67</v>
      </c>
      <c r="AM15" s="42" t="s">
        <v>68</v>
      </c>
      <c r="AN15" s="42" t="s">
        <v>64</v>
      </c>
      <c r="AO15" s="42" t="s">
        <v>65</v>
      </c>
      <c r="AP15" s="42" t="s">
        <v>69</v>
      </c>
      <c r="AQ15" s="44" t="s">
        <v>60</v>
      </c>
      <c r="AR15" s="46" t="s">
        <v>61</v>
      </c>
      <c r="AS15" s="46" t="s">
        <v>62</v>
      </c>
      <c r="AT15" s="43" t="s">
        <v>11</v>
      </c>
      <c r="AU15" s="42" t="s">
        <v>63</v>
      </c>
      <c r="AV15" s="42" t="s">
        <v>64</v>
      </c>
      <c r="AW15" s="42" t="s">
        <v>65</v>
      </c>
      <c r="AX15" s="41" t="s">
        <v>66</v>
      </c>
      <c r="AY15" s="41" t="s">
        <v>64</v>
      </c>
      <c r="AZ15" s="41" t="s">
        <v>67</v>
      </c>
      <c r="BA15" s="42" t="s">
        <v>68</v>
      </c>
      <c r="BB15" s="42" t="s">
        <v>64</v>
      </c>
      <c r="BC15" s="42" t="s">
        <v>65</v>
      </c>
      <c r="BD15" s="42" t="s">
        <v>69</v>
      </c>
      <c r="BE15" s="44" t="s">
        <v>60</v>
      </c>
      <c r="BF15" s="46" t="s">
        <v>61</v>
      </c>
      <c r="BG15" s="46" t="s">
        <v>62</v>
      </c>
      <c r="BH15" s="43" t="s">
        <v>11</v>
      </c>
      <c r="BI15" s="42" t="s">
        <v>63</v>
      </c>
      <c r="BJ15" s="42" t="s">
        <v>64</v>
      </c>
      <c r="BK15" s="42" t="s">
        <v>65</v>
      </c>
      <c r="BL15" s="41" t="s">
        <v>66</v>
      </c>
      <c r="BM15" s="41" t="s">
        <v>64</v>
      </c>
      <c r="BN15" s="41" t="s">
        <v>67</v>
      </c>
      <c r="BO15" s="42" t="s">
        <v>68</v>
      </c>
      <c r="BP15" s="42" t="s">
        <v>64</v>
      </c>
      <c r="BQ15" s="42" t="s">
        <v>65</v>
      </c>
      <c r="BR15" s="42" t="s">
        <v>69</v>
      </c>
      <c r="BS15" s="44" t="s">
        <v>60</v>
      </c>
      <c r="BT15" s="46" t="s">
        <v>61</v>
      </c>
      <c r="BU15" s="46" t="s">
        <v>62</v>
      </c>
      <c r="BV15" s="43" t="s">
        <v>11</v>
      </c>
      <c r="BW15" s="42" t="s">
        <v>63</v>
      </c>
      <c r="BX15" s="42" t="s">
        <v>64</v>
      </c>
      <c r="BY15" s="42" t="s">
        <v>65</v>
      </c>
      <c r="BZ15" s="41" t="s">
        <v>66</v>
      </c>
      <c r="CA15" s="41" t="s">
        <v>64</v>
      </c>
      <c r="CB15" s="41" t="s">
        <v>67</v>
      </c>
      <c r="CC15" s="42" t="s">
        <v>68</v>
      </c>
      <c r="CD15" s="42" t="s">
        <v>64</v>
      </c>
      <c r="CE15" s="42" t="s">
        <v>65</v>
      </c>
      <c r="CF15" s="42" t="s">
        <v>69</v>
      </c>
      <c r="CG15" s="44" t="s">
        <v>60</v>
      </c>
      <c r="CH15" s="46" t="s">
        <v>61</v>
      </c>
      <c r="CI15" s="46" t="s">
        <v>62</v>
      </c>
      <c r="CJ15" s="43" t="s">
        <v>11</v>
      </c>
      <c r="CK15" s="42" t="s">
        <v>63</v>
      </c>
      <c r="CL15" s="42" t="s">
        <v>64</v>
      </c>
      <c r="CM15" s="42" t="s">
        <v>65</v>
      </c>
      <c r="CN15" s="41" t="s">
        <v>66</v>
      </c>
      <c r="CO15" s="41" t="s">
        <v>64</v>
      </c>
      <c r="CP15" s="41" t="s">
        <v>67</v>
      </c>
      <c r="CQ15" s="42" t="s">
        <v>68</v>
      </c>
      <c r="CR15" s="42" t="s">
        <v>64</v>
      </c>
      <c r="CS15" s="42" t="s">
        <v>65</v>
      </c>
      <c r="CT15" s="42" t="s">
        <v>69</v>
      </c>
      <c r="CU15" s="44" t="s">
        <v>60</v>
      </c>
      <c r="CV15" s="46" t="s">
        <v>61</v>
      </c>
      <c r="CW15" s="46" t="s">
        <v>62</v>
      </c>
      <c r="CX15" s="43" t="s">
        <v>11</v>
      </c>
      <c r="CY15" s="42" t="s">
        <v>63</v>
      </c>
      <c r="CZ15" s="42" t="s">
        <v>64</v>
      </c>
      <c r="DA15" s="42" t="s">
        <v>65</v>
      </c>
      <c r="DB15" s="41" t="s">
        <v>66</v>
      </c>
      <c r="DC15" s="41" t="s">
        <v>64</v>
      </c>
      <c r="DD15" s="41" t="s">
        <v>67</v>
      </c>
      <c r="DE15" s="42" t="s">
        <v>68</v>
      </c>
      <c r="DF15" s="42" t="s">
        <v>64</v>
      </c>
      <c r="DG15" s="42" t="s">
        <v>65</v>
      </c>
      <c r="DH15" s="42" t="s">
        <v>69</v>
      </c>
      <c r="DI15" s="44" t="s">
        <v>60</v>
      </c>
      <c r="DJ15" s="46" t="s">
        <v>61</v>
      </c>
      <c r="DK15" s="46" t="s">
        <v>62</v>
      </c>
      <c r="DL15" s="43" t="s">
        <v>11</v>
      </c>
      <c r="DM15" s="42" t="s">
        <v>63</v>
      </c>
      <c r="DN15" s="42" t="s">
        <v>64</v>
      </c>
      <c r="DO15" s="42" t="s">
        <v>65</v>
      </c>
      <c r="DP15" s="41" t="s">
        <v>66</v>
      </c>
      <c r="DQ15" s="41" t="s">
        <v>64</v>
      </c>
      <c r="DR15" s="41" t="s">
        <v>67</v>
      </c>
      <c r="DS15" s="42" t="s">
        <v>68</v>
      </c>
      <c r="DT15" s="42" t="s">
        <v>64</v>
      </c>
      <c r="DU15" s="42" t="s">
        <v>65</v>
      </c>
      <c r="DV15" s="42" t="s">
        <v>69</v>
      </c>
      <c r="DW15" s="44" t="s">
        <v>60</v>
      </c>
      <c r="DX15" s="46" t="s">
        <v>61</v>
      </c>
      <c r="DY15" s="46" t="s">
        <v>62</v>
      </c>
      <c r="DZ15" s="43" t="s">
        <v>11</v>
      </c>
      <c r="EA15" s="42" t="s">
        <v>63</v>
      </c>
      <c r="EB15" s="42" t="s">
        <v>64</v>
      </c>
      <c r="EC15" s="42" t="s">
        <v>65</v>
      </c>
      <c r="ED15" s="41" t="s">
        <v>66</v>
      </c>
      <c r="EE15" s="41" t="s">
        <v>64</v>
      </c>
      <c r="EF15" s="41" t="s">
        <v>67</v>
      </c>
      <c r="EG15" s="42" t="s">
        <v>68</v>
      </c>
      <c r="EH15" s="42" t="s">
        <v>64</v>
      </c>
      <c r="EI15" s="42" t="s">
        <v>65</v>
      </c>
      <c r="EJ15" s="42" t="s">
        <v>69</v>
      </c>
      <c r="EK15" s="42" t="s">
        <v>63</v>
      </c>
      <c r="EL15" s="42" t="s">
        <v>64</v>
      </c>
      <c r="EM15" s="42" t="s">
        <v>65</v>
      </c>
      <c r="EN15" s="41" t="s">
        <v>66</v>
      </c>
      <c r="EO15" s="41" t="s">
        <v>64</v>
      </c>
      <c r="EP15" s="41" t="s">
        <v>67</v>
      </c>
      <c r="EQ15" s="42" t="s">
        <v>68</v>
      </c>
      <c r="ER15" s="42" t="s">
        <v>64</v>
      </c>
      <c r="ES15" s="42" t="s">
        <v>65</v>
      </c>
      <c r="ET15" s="42" t="s">
        <v>69</v>
      </c>
    </row>
    <row r="16" spans="1:150" ht="29.25" customHeight="1" x14ac:dyDescent="0.4">
      <c r="A16" s="57"/>
      <c r="B16" s="59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  <c r="N16" s="64"/>
      <c r="O16" s="45"/>
      <c r="P16" s="46"/>
      <c r="Q16" s="46"/>
      <c r="R16" s="43"/>
      <c r="S16" s="42"/>
      <c r="T16" s="42"/>
      <c r="U16" s="42"/>
      <c r="V16" s="41"/>
      <c r="W16" s="41"/>
      <c r="X16" s="41"/>
      <c r="Y16" s="42"/>
      <c r="Z16" s="42"/>
      <c r="AA16" s="42"/>
      <c r="AB16" s="42"/>
      <c r="AC16" s="45"/>
      <c r="AD16" s="46"/>
      <c r="AE16" s="46"/>
      <c r="AF16" s="43"/>
      <c r="AG16" s="42"/>
      <c r="AH16" s="42"/>
      <c r="AI16" s="42"/>
      <c r="AJ16" s="41"/>
      <c r="AK16" s="41"/>
      <c r="AL16" s="41"/>
      <c r="AM16" s="42"/>
      <c r="AN16" s="42"/>
      <c r="AO16" s="42"/>
      <c r="AP16" s="42"/>
      <c r="AQ16" s="45"/>
      <c r="AR16" s="46"/>
      <c r="AS16" s="46"/>
      <c r="AT16" s="43"/>
      <c r="AU16" s="42"/>
      <c r="AV16" s="42"/>
      <c r="AW16" s="42"/>
      <c r="AX16" s="41"/>
      <c r="AY16" s="41"/>
      <c r="AZ16" s="41"/>
      <c r="BA16" s="42"/>
      <c r="BB16" s="42"/>
      <c r="BC16" s="42"/>
      <c r="BD16" s="42"/>
      <c r="BE16" s="45"/>
      <c r="BF16" s="46"/>
      <c r="BG16" s="46"/>
      <c r="BH16" s="43"/>
      <c r="BI16" s="42"/>
      <c r="BJ16" s="42"/>
      <c r="BK16" s="42"/>
      <c r="BL16" s="41"/>
      <c r="BM16" s="41"/>
      <c r="BN16" s="41"/>
      <c r="BO16" s="42"/>
      <c r="BP16" s="42"/>
      <c r="BQ16" s="42"/>
      <c r="BR16" s="42"/>
      <c r="BS16" s="45"/>
      <c r="BT16" s="46"/>
      <c r="BU16" s="46"/>
      <c r="BV16" s="43"/>
      <c r="BW16" s="42"/>
      <c r="BX16" s="42"/>
      <c r="BY16" s="42"/>
      <c r="BZ16" s="41"/>
      <c r="CA16" s="41"/>
      <c r="CB16" s="41"/>
      <c r="CC16" s="42"/>
      <c r="CD16" s="42"/>
      <c r="CE16" s="42"/>
      <c r="CF16" s="42"/>
      <c r="CG16" s="45"/>
      <c r="CH16" s="46"/>
      <c r="CI16" s="46"/>
      <c r="CJ16" s="43"/>
      <c r="CK16" s="42"/>
      <c r="CL16" s="42"/>
      <c r="CM16" s="42"/>
      <c r="CN16" s="41"/>
      <c r="CO16" s="41"/>
      <c r="CP16" s="41"/>
      <c r="CQ16" s="42"/>
      <c r="CR16" s="42"/>
      <c r="CS16" s="42"/>
      <c r="CT16" s="42"/>
      <c r="CU16" s="45"/>
      <c r="CV16" s="46"/>
      <c r="CW16" s="46"/>
      <c r="CX16" s="43"/>
      <c r="CY16" s="42"/>
      <c r="CZ16" s="42"/>
      <c r="DA16" s="42"/>
      <c r="DB16" s="41"/>
      <c r="DC16" s="41"/>
      <c r="DD16" s="41"/>
      <c r="DE16" s="42"/>
      <c r="DF16" s="42"/>
      <c r="DG16" s="42"/>
      <c r="DH16" s="42"/>
      <c r="DI16" s="45"/>
      <c r="DJ16" s="46"/>
      <c r="DK16" s="46"/>
      <c r="DL16" s="43"/>
      <c r="DM16" s="42"/>
      <c r="DN16" s="42"/>
      <c r="DO16" s="42"/>
      <c r="DP16" s="41"/>
      <c r="DQ16" s="41"/>
      <c r="DR16" s="41"/>
      <c r="DS16" s="42"/>
      <c r="DT16" s="42"/>
      <c r="DU16" s="42"/>
      <c r="DV16" s="42"/>
      <c r="DW16" s="45"/>
      <c r="DX16" s="46"/>
      <c r="DY16" s="46"/>
      <c r="DZ16" s="43"/>
      <c r="EA16" s="42"/>
      <c r="EB16" s="42"/>
      <c r="EC16" s="42"/>
      <c r="ED16" s="41"/>
      <c r="EE16" s="41"/>
      <c r="EF16" s="41"/>
      <c r="EG16" s="42"/>
      <c r="EH16" s="42"/>
      <c r="EI16" s="42"/>
      <c r="EJ16" s="42"/>
      <c r="EK16" s="42"/>
      <c r="EL16" s="42"/>
      <c r="EM16" s="42"/>
      <c r="EN16" s="41"/>
      <c r="EO16" s="41"/>
      <c r="EP16" s="41"/>
      <c r="EQ16" s="42"/>
      <c r="ER16" s="42"/>
      <c r="ES16" s="42"/>
      <c r="ET16" s="42"/>
    </row>
    <row r="17" spans="1:150" x14ac:dyDescent="0.4">
      <c r="A17" s="14">
        <v>1</v>
      </c>
      <c r="B17" s="14"/>
      <c r="C17" s="15">
        <v>10000</v>
      </c>
      <c r="D17" s="15">
        <v>6000</v>
      </c>
      <c r="E17" s="16">
        <f>(C17-D17)/C17</f>
        <v>0.4</v>
      </c>
      <c r="F17" s="15">
        <v>5000</v>
      </c>
      <c r="G17" s="16">
        <f>(C17-F17)/C17</f>
        <v>0.5</v>
      </c>
      <c r="H17" s="40">
        <v>10</v>
      </c>
      <c r="I17" s="15">
        <f>ROUND(C17*H17*0.1*0.5,0)</f>
        <v>5000</v>
      </c>
      <c r="J17" s="39" t="s">
        <v>3</v>
      </c>
      <c r="K17" s="15">
        <v>12000</v>
      </c>
      <c r="L17" s="16">
        <v>1.7</v>
      </c>
      <c r="M17" s="18">
        <v>62.2</v>
      </c>
      <c r="N17" s="15">
        <f>ROUNDDOWN(K17*M17/2,-2)</f>
        <v>373200</v>
      </c>
      <c r="O17" s="17">
        <v>1000</v>
      </c>
      <c r="P17" s="21">
        <f>O17</f>
        <v>1000</v>
      </c>
      <c r="Q17" s="21">
        <f>IF(O17&lt;=$I$17,O17,I17)</f>
        <v>1000</v>
      </c>
      <c r="R17" s="14">
        <f>IF(U4&gt;=$S$4,1,0.7)</f>
        <v>0.7</v>
      </c>
      <c r="S17" s="22">
        <f>T17+U17</f>
        <v>17290</v>
      </c>
      <c r="T17" s="23">
        <f>ROUNDDOWN(U5*O17*R17*1/2,0)</f>
        <v>8645</v>
      </c>
      <c r="U17" s="23">
        <f>ROUNDDOWN(U5*O17*R17*1/2,0)</f>
        <v>8645</v>
      </c>
      <c r="V17" s="24">
        <f>W17+X17</f>
        <v>7410</v>
      </c>
      <c r="W17" s="24">
        <f>ROUNDDOWN(U5*Q17*(1-R17)/2,0)</f>
        <v>3705</v>
      </c>
      <c r="X17" s="24">
        <f>ROUNDDOWN(U5*Q17*(1-R17)/2,0)</f>
        <v>3705</v>
      </c>
      <c r="Y17" s="22">
        <f t="shared" ref="Y17:AA18" si="8">S17+V17</f>
        <v>24700</v>
      </c>
      <c r="Z17" s="22">
        <f>T17+W17</f>
        <v>12350</v>
      </c>
      <c r="AA17" s="22">
        <f t="shared" si="8"/>
        <v>12350</v>
      </c>
      <c r="AB17" s="22">
        <f>N17-Z17</f>
        <v>360850</v>
      </c>
      <c r="AC17" s="17">
        <v>500</v>
      </c>
      <c r="AD17" s="21">
        <f>SUM(P17,AC17)</f>
        <v>1500</v>
      </c>
      <c r="AE17" s="21">
        <f>IF(AD17&lt;=$I$17,AC17,MAX(0,$I$17-P17))</f>
        <v>500</v>
      </c>
      <c r="AF17" s="25">
        <f>IF(AG4&gt;=$S$4,1,0.7)</f>
        <v>1</v>
      </c>
      <c r="AG17" s="22">
        <f>AH17+AI17</f>
        <v>18050</v>
      </c>
      <c r="AH17" s="23">
        <f>ROUNDDOWN(AG5*AC17*AF17*1/2,0)</f>
        <v>9025</v>
      </c>
      <c r="AI17" s="23">
        <f>ROUNDDOWN(AG5*AC17*AF17*1/2,0)</f>
        <v>9025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18050</v>
      </c>
      <c r="AN17" s="22">
        <f t="shared" si="9"/>
        <v>9025</v>
      </c>
      <c r="AO17" s="22">
        <f t="shared" si="9"/>
        <v>9025</v>
      </c>
      <c r="AP17" s="22">
        <f>AB17-AN17</f>
        <v>351825</v>
      </c>
      <c r="AQ17" s="17">
        <v>1000</v>
      </c>
      <c r="AR17" s="21">
        <f>SUM(AD17,AQ17)</f>
        <v>2500</v>
      </c>
      <c r="AS17" s="21">
        <f>IF(AR17&lt;=$I$17,AQ17,MAX(0,$I$17-AD17))</f>
        <v>1000</v>
      </c>
      <c r="AT17" s="14">
        <f>IF(AU4&gt;=$S$4,1,0.7)</f>
        <v>0.7</v>
      </c>
      <c r="AU17" s="22">
        <f>AV17+AW17</f>
        <v>16940</v>
      </c>
      <c r="AV17" s="23">
        <f>ROUNDDOWN(AU5*AQ17*AT17*1/2,0)</f>
        <v>8470</v>
      </c>
      <c r="AW17" s="23">
        <f>ROUNDDOWN(AU5*AQ17*AT17*1/2,0)</f>
        <v>8470</v>
      </c>
      <c r="AX17" s="24">
        <f>AY17+AZ17</f>
        <v>7260</v>
      </c>
      <c r="AY17" s="24">
        <f>ROUNDDOWN(AU5*AS17*(1-AT17)/2,0)</f>
        <v>3630</v>
      </c>
      <c r="AZ17" s="24">
        <f>ROUNDDOWN(AU5*AS17*(1-AT17)/2,0)</f>
        <v>3630</v>
      </c>
      <c r="BA17" s="22">
        <f t="shared" ref="BA17:BC18" si="10">AU17+AX17</f>
        <v>24200</v>
      </c>
      <c r="BB17" s="22">
        <f t="shared" si="10"/>
        <v>12100</v>
      </c>
      <c r="BC17" s="22">
        <f t="shared" si="10"/>
        <v>12100</v>
      </c>
      <c r="BD17" s="22">
        <f>AP17-BB17</f>
        <v>339725</v>
      </c>
      <c r="BE17" s="17">
        <v>2000</v>
      </c>
      <c r="BF17" s="21">
        <f>SUM(AR17,BE17)</f>
        <v>4500</v>
      </c>
      <c r="BG17" s="21">
        <f>IF(BF17&lt;=$I$17,BE17,MAX(0,$I$17-AR17))</f>
        <v>2000</v>
      </c>
      <c r="BH17" s="14">
        <f>IF(BI4&gt;=$S$4,1,0.7)</f>
        <v>0.7</v>
      </c>
      <c r="BI17" s="22">
        <f>BJ17+BK17</f>
        <v>33880</v>
      </c>
      <c r="BJ17" s="23">
        <f>ROUNDDOWN(BI5*BE17*BH17*1/2,0)</f>
        <v>16940</v>
      </c>
      <c r="BK17" s="23">
        <f>ROUNDDOWN(BI5*BE17*BH17*1/2,0)</f>
        <v>16940</v>
      </c>
      <c r="BL17" s="24">
        <f>BM17+BN17</f>
        <v>14520</v>
      </c>
      <c r="BM17" s="24">
        <f>ROUNDDOWN(BI5*BG17*(1-BH17)/2,0)</f>
        <v>7260</v>
      </c>
      <c r="BN17" s="24">
        <f>ROUNDDOWN(BI5*BG17*(1-BH17)/2,0)</f>
        <v>7260</v>
      </c>
      <c r="BO17" s="22">
        <f t="shared" ref="BO17:BQ18" si="11">BI17+BL17</f>
        <v>48400</v>
      </c>
      <c r="BP17" s="22">
        <f t="shared" si="11"/>
        <v>24200</v>
      </c>
      <c r="BQ17" s="22">
        <f t="shared" si="11"/>
        <v>24200</v>
      </c>
      <c r="BR17" s="22">
        <f>BD17-BP17</f>
        <v>315525</v>
      </c>
      <c r="BS17" s="17">
        <v>2000</v>
      </c>
      <c r="BT17" s="21">
        <f>SUM(BF17,BS17)</f>
        <v>6500</v>
      </c>
      <c r="BU17" s="21">
        <f>IF(BT17&lt;=$I$17,BS17,MAX(0,$I$17-BF17))</f>
        <v>500</v>
      </c>
      <c r="BV17" s="14">
        <f>IF(BW4&gt;=$S$4,1,0.7)</f>
        <v>0.7</v>
      </c>
      <c r="BW17" s="22">
        <f>BX17+BY17</f>
        <v>33880</v>
      </c>
      <c r="BX17" s="23">
        <f>ROUNDDOWN(BW5*BS17*BV17*1/2,0)</f>
        <v>16940</v>
      </c>
      <c r="BY17" s="23">
        <f>ROUNDDOWN(BW5*BS17*BV17*1/2,0)</f>
        <v>16940</v>
      </c>
      <c r="BZ17" s="24">
        <f>CA17+CB17</f>
        <v>3630</v>
      </c>
      <c r="CA17" s="24">
        <f>ROUNDDOWN(BW5*BU17*(1-BV17)/2,0)</f>
        <v>1815</v>
      </c>
      <c r="CB17" s="24">
        <f>ROUNDDOWN(BW5*BU17*(1-BV17)/2,0)</f>
        <v>1815</v>
      </c>
      <c r="CC17" s="22">
        <f t="shared" ref="CC17:CE18" si="12">BW17+BZ17</f>
        <v>37510</v>
      </c>
      <c r="CD17" s="22">
        <f t="shared" si="12"/>
        <v>18755</v>
      </c>
      <c r="CE17" s="22">
        <f t="shared" si="12"/>
        <v>18755</v>
      </c>
      <c r="CF17" s="22">
        <f>BR17-CD17</f>
        <v>296770</v>
      </c>
      <c r="CG17" s="17">
        <v>2000</v>
      </c>
      <c r="CH17" s="21">
        <f>SUM(BT17,CG17)</f>
        <v>8500</v>
      </c>
      <c r="CI17" s="21">
        <f>IF(CH17&lt;=$I$17,CG17,MAX(0,$I$17-BT17))</f>
        <v>0</v>
      </c>
      <c r="CJ17" s="14">
        <f>IF(CK4&gt;=$S$4,1,0.7)</f>
        <v>0.7</v>
      </c>
      <c r="CK17" s="22">
        <f>CL17+CM17</f>
        <v>33880</v>
      </c>
      <c r="CL17" s="23">
        <f>ROUNDDOWN(CK5*CG17*CJ17*1/2,0)</f>
        <v>16940</v>
      </c>
      <c r="CM17" s="23">
        <f>ROUNDDOWN(CK5*CG17*CJ17*1/2,0)</f>
        <v>16940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33880</v>
      </c>
      <c r="CR17" s="22">
        <f t="shared" si="13"/>
        <v>16940</v>
      </c>
      <c r="CS17" s="22">
        <f t="shared" si="13"/>
        <v>16940</v>
      </c>
      <c r="CT17" s="22">
        <f>CF17-CR17</f>
        <v>279830</v>
      </c>
      <c r="CU17" s="17">
        <v>2000</v>
      </c>
      <c r="CV17" s="21">
        <f>SUM(CH17,CU17)</f>
        <v>10500</v>
      </c>
      <c r="CW17" s="21">
        <f>IF(CV17&lt;=$I$17,CU17,MAX(0,$I$17-CH17))</f>
        <v>0</v>
      </c>
      <c r="CX17" s="25">
        <v>0.8</v>
      </c>
      <c r="CY17" s="22">
        <f>CZ17+DA17</f>
        <v>38720</v>
      </c>
      <c r="CZ17" s="23">
        <f>ROUNDDOWN(CY5*CU17*CX17*1/2,0)</f>
        <v>19360</v>
      </c>
      <c r="DA17" s="23">
        <f>ROUNDDOWN(CY5*CU17*CX17*1/2,0)</f>
        <v>19360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38720</v>
      </c>
      <c r="DF17" s="22">
        <f t="shared" si="14"/>
        <v>19360</v>
      </c>
      <c r="DG17" s="22">
        <f t="shared" si="14"/>
        <v>19360</v>
      </c>
      <c r="DH17" s="22">
        <f>CT17-DF17</f>
        <v>260470</v>
      </c>
      <c r="DI17" s="17">
        <v>2000</v>
      </c>
      <c r="DJ17" s="21">
        <f>SUM(CV17,DI17)</f>
        <v>12500</v>
      </c>
      <c r="DK17" s="21">
        <f>IF(DJ17&lt;=$I$17,DI17,MAX(0,$I$17-CV17))</f>
        <v>0</v>
      </c>
      <c r="DL17" s="14">
        <f>IF(DM4&gt;=$S$4,1,0.7)</f>
        <v>0.7</v>
      </c>
      <c r="DM17" s="22">
        <f>DN17+DO17</f>
        <v>33880</v>
      </c>
      <c r="DN17" s="23">
        <f>ROUNDDOWN(DM5*DI17*DL17*1/2,0)</f>
        <v>16940</v>
      </c>
      <c r="DO17" s="23">
        <f>ROUNDDOWN(DM5*DI17*DL17*1/2,0)</f>
        <v>16940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33880</v>
      </c>
      <c r="DT17" s="22">
        <f t="shared" si="15"/>
        <v>16940</v>
      </c>
      <c r="DU17" s="22">
        <f t="shared" si="15"/>
        <v>16940</v>
      </c>
      <c r="DV17" s="22">
        <f>DH17-DT17</f>
        <v>243530</v>
      </c>
      <c r="DW17" s="17">
        <v>2000</v>
      </c>
      <c r="DX17" s="21">
        <f>SUM(DJ17,DW17)</f>
        <v>14500</v>
      </c>
      <c r="DY17" s="21">
        <f>IF(DX17&lt;=$I$17,DW17,MAX(0,$I$17-DJ17))</f>
        <v>0</v>
      </c>
      <c r="DZ17" s="14">
        <f>IF(EA4&gt;=$S$4,1,0.7)</f>
        <v>0.7</v>
      </c>
      <c r="EA17" s="22">
        <f>EB17+EC17</f>
        <v>33880</v>
      </c>
      <c r="EB17" s="23">
        <f>ROUNDDOWN(EA5*DW17*DZ17*1/2,0)</f>
        <v>16940</v>
      </c>
      <c r="EC17" s="23">
        <f>ROUNDDOWN(EA5*DW17*DZ17*1/2,0)</f>
        <v>16940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33880</v>
      </c>
      <c r="EH17" s="22">
        <f t="shared" si="16"/>
        <v>16940</v>
      </c>
      <c r="EI17" s="22">
        <f t="shared" si="16"/>
        <v>16940</v>
      </c>
      <c r="EJ17" s="22">
        <f>DV17-EH17</f>
        <v>226590</v>
      </c>
      <c r="EK17" s="26">
        <f>EL17+EM17</f>
        <v>260400</v>
      </c>
      <c r="EL17" s="23">
        <f>T17+AH17+AV17+BJ17+BX17+CL17+CZ17+DN17+EB17</f>
        <v>130200</v>
      </c>
      <c r="EM17" s="23">
        <f>U17+AI17+AW17+BK17+BY17+CM17+DA17+DO17+EC17</f>
        <v>130200</v>
      </c>
      <c r="EN17" s="27">
        <f>EO17+EP17</f>
        <v>32820</v>
      </c>
      <c r="EO17" s="27">
        <f>W17+AK17+AY17+BM17+CA17+CO17+DC17+DQ17+EE17</f>
        <v>16410</v>
      </c>
      <c r="EP17" s="27">
        <f>X17+AL17+AZ17+BN17+CB17+CP17+DD17+DR17+EF17</f>
        <v>16410</v>
      </c>
      <c r="EQ17" s="23">
        <f>ER17+ES17</f>
        <v>293220</v>
      </c>
      <c r="ER17" s="23">
        <f>Z17+AN17+BB17+BP17+CD17+CR17+DF17+DT17+EH17</f>
        <v>146610</v>
      </c>
      <c r="ES17" s="23">
        <f>AA17+AO17+BC17+BQ17+CE17+CS17+DG17+DU17+EI17</f>
        <v>146610</v>
      </c>
      <c r="ET17" s="22">
        <f>N17-ER17</f>
        <v>226590</v>
      </c>
    </row>
    <row r="18" spans="1:150" x14ac:dyDescent="0.4">
      <c r="A18" s="14">
        <v>2</v>
      </c>
      <c r="B18" s="14"/>
      <c r="C18" s="15">
        <v>15000</v>
      </c>
      <c r="D18" s="15">
        <v>9000</v>
      </c>
      <c r="E18" s="16">
        <f>(C18-D18)/C18</f>
        <v>0.4</v>
      </c>
      <c r="F18" s="15">
        <v>7500</v>
      </c>
      <c r="G18" s="16">
        <f>(C18-F18)/C18</f>
        <v>0.5</v>
      </c>
      <c r="H18" s="40">
        <v>10</v>
      </c>
      <c r="I18" s="15">
        <f>ROUND(C18*H18*0.1*0.5,0)</f>
        <v>7500</v>
      </c>
      <c r="J18" s="39" t="s">
        <v>1</v>
      </c>
      <c r="K18" s="15">
        <v>18000</v>
      </c>
      <c r="L18" s="16">
        <v>1.7</v>
      </c>
      <c r="M18" s="18">
        <v>65.900000000000006</v>
      </c>
      <c r="N18" s="15">
        <f>ROUNDDOWN(K18*M18/2,-2)</f>
        <v>593100</v>
      </c>
      <c r="O18" s="17">
        <v>500</v>
      </c>
      <c r="P18" s="21">
        <f>O18</f>
        <v>500</v>
      </c>
      <c r="Q18" s="21">
        <f>IF(O18&lt;=$I$18,O18,I18)</f>
        <v>500</v>
      </c>
      <c r="R18" s="14">
        <f>IF(U6&gt;=$S$4,1,0.7)</f>
        <v>0.7</v>
      </c>
      <c r="S18" s="22">
        <f>U7*O18*R18</f>
        <v>9170</v>
      </c>
      <c r="T18" s="23">
        <f>ROUNDDOWN(U7*O18*R18*1/2,0)</f>
        <v>4585</v>
      </c>
      <c r="U18" s="23">
        <f>ROUNDDOWN(U7*O18*R18*1/2,0)</f>
        <v>4585</v>
      </c>
      <c r="V18" s="24">
        <f t="shared" ref="V18" si="17">W18+X18</f>
        <v>3930</v>
      </c>
      <c r="W18" s="24">
        <f>ROUNDDOWN(U7*Q18*(1-R18)/2,0)</f>
        <v>1965</v>
      </c>
      <c r="X18" s="24">
        <f>ROUNDDOWN(U7*Q18*(1-R18)/2,0)</f>
        <v>1965</v>
      </c>
      <c r="Y18" s="22">
        <f t="shared" si="8"/>
        <v>13100</v>
      </c>
      <c r="Z18" s="22">
        <f t="shared" si="8"/>
        <v>6550</v>
      </c>
      <c r="AA18" s="22">
        <f t="shared" si="8"/>
        <v>6550</v>
      </c>
      <c r="AB18" s="22">
        <f>N18-Z18</f>
        <v>586550</v>
      </c>
      <c r="AC18" s="17">
        <v>500</v>
      </c>
      <c r="AD18" s="21">
        <f>SUM(P18,AC18)</f>
        <v>1000</v>
      </c>
      <c r="AE18" s="21">
        <f>IF(AD18&lt;=$I$18,AC18,MAX(0,$I$18-P18))</f>
        <v>500</v>
      </c>
      <c r="AF18" s="25">
        <f>IF(AG6&gt;=$S$6,1,0.7)</f>
        <v>1</v>
      </c>
      <c r="AG18" s="22">
        <f>AH18+AI18</f>
        <v>19150</v>
      </c>
      <c r="AH18" s="23">
        <f>ROUNDDOWN(AG7*AC18*AF18*1/2,0)</f>
        <v>9575</v>
      </c>
      <c r="AI18" s="23">
        <f>ROUNDDOWN(AG7*AC18*AF18*1/2,0)</f>
        <v>9575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19150</v>
      </c>
      <c r="AN18" s="22">
        <f t="shared" si="9"/>
        <v>9575</v>
      </c>
      <c r="AO18" s="22">
        <f t="shared" si="9"/>
        <v>9575</v>
      </c>
      <c r="AP18" s="22">
        <f>AB18-AN18</f>
        <v>576975</v>
      </c>
      <c r="AQ18" s="17">
        <v>2000</v>
      </c>
      <c r="AR18" s="21">
        <f>SUM(AD18,AQ18)</f>
        <v>3000</v>
      </c>
      <c r="AS18" s="21">
        <f>IF(AR18&lt;=$I$18,AQ18,MAX(0,$I$18-AD18))</f>
        <v>2000</v>
      </c>
      <c r="AT18" s="14">
        <f>IF(AU6&gt;=$S$6,1,0.7)</f>
        <v>0.7</v>
      </c>
      <c r="AU18" s="22">
        <f>AV18+AW18</f>
        <v>36120</v>
      </c>
      <c r="AV18" s="23">
        <f>ROUNDDOWN(AU7*AQ18*AT18*1/2,0)</f>
        <v>18060</v>
      </c>
      <c r="AW18" s="23">
        <f>ROUNDDOWN(AU7*AQ18*AT18*1/2,0)</f>
        <v>18060</v>
      </c>
      <c r="AX18" s="24">
        <f t="shared" ref="AX18" si="19">AY18+AZ18</f>
        <v>15480</v>
      </c>
      <c r="AY18" s="24">
        <f>ROUNDDOWN(AU7*AS18*(1-AT18)/2,0)</f>
        <v>7740</v>
      </c>
      <c r="AZ18" s="24">
        <f>ROUNDDOWN(AU7*AS18*(1-AT18)/2,0)</f>
        <v>7740</v>
      </c>
      <c r="BA18" s="22">
        <f t="shared" si="10"/>
        <v>51600</v>
      </c>
      <c r="BB18" s="22">
        <f t="shared" si="10"/>
        <v>25800</v>
      </c>
      <c r="BC18" s="22">
        <f t="shared" si="10"/>
        <v>25800</v>
      </c>
      <c r="BD18" s="22">
        <f>AP18-BB18</f>
        <v>551175</v>
      </c>
      <c r="BE18" s="17">
        <v>3000</v>
      </c>
      <c r="BF18" s="21">
        <f>SUM(AR18,BE18)</f>
        <v>6000</v>
      </c>
      <c r="BG18" s="21">
        <f>IF(BF18&lt;=$I$18,BE18,MAX(0,$I$18-AR18))</f>
        <v>3000</v>
      </c>
      <c r="BH18" s="14">
        <f>IF(BI6&gt;=$S$6,1,0.7)</f>
        <v>0.7</v>
      </c>
      <c r="BI18" s="22">
        <f>BJ18+BK18</f>
        <v>54180</v>
      </c>
      <c r="BJ18" s="23">
        <f>ROUNDDOWN(BI7*BE18*BH18*1/2,0)</f>
        <v>27090</v>
      </c>
      <c r="BK18" s="23">
        <f>ROUNDDOWN(BI7*BE18*BH18*1/2,0)</f>
        <v>27090</v>
      </c>
      <c r="BL18" s="24">
        <f t="shared" ref="BL18" si="20">BM18+BN18</f>
        <v>23220</v>
      </c>
      <c r="BM18" s="24">
        <f>ROUNDDOWN(BI7*BG18*(1-BH18)/2,0)</f>
        <v>11610</v>
      </c>
      <c r="BN18" s="24">
        <f>ROUNDDOWN(BI7*BG18*(1-BH18)/2,0)</f>
        <v>11610</v>
      </c>
      <c r="BO18" s="22">
        <f t="shared" si="11"/>
        <v>77400</v>
      </c>
      <c r="BP18" s="22">
        <f t="shared" si="11"/>
        <v>38700</v>
      </c>
      <c r="BQ18" s="22">
        <f t="shared" si="11"/>
        <v>38700</v>
      </c>
      <c r="BR18" s="22">
        <f>BD18-BP18</f>
        <v>512475</v>
      </c>
      <c r="BS18" s="17">
        <v>3000</v>
      </c>
      <c r="BT18" s="21">
        <f>SUM(BF18,BS18)</f>
        <v>9000</v>
      </c>
      <c r="BU18" s="21">
        <f>IF(BT18&lt;=$I$18,BS18,MAX(0,$I$18-BF18))</f>
        <v>1500</v>
      </c>
      <c r="BV18" s="14">
        <f>IF(BW6&gt;=$S$6,1,0.7)</f>
        <v>0.7</v>
      </c>
      <c r="BW18" s="22">
        <f>BX18+BY18</f>
        <v>54180</v>
      </c>
      <c r="BX18" s="23">
        <f>ROUNDDOWN(BW7*BS18*BV18*1/2,0)</f>
        <v>27090</v>
      </c>
      <c r="BY18" s="23">
        <f>ROUNDDOWN(BW7*BS18*BV18*1/2,0)</f>
        <v>27090</v>
      </c>
      <c r="BZ18" s="24">
        <f t="shared" ref="BZ18" si="21">CA18+CB18</f>
        <v>11610</v>
      </c>
      <c r="CA18" s="24">
        <f>ROUNDDOWN(BW7*BU18*(1-BV18)/2,0)</f>
        <v>5805</v>
      </c>
      <c r="CB18" s="24">
        <f>ROUNDDOWN(BW7*BU18*(1-BV18)/2,0)</f>
        <v>5805</v>
      </c>
      <c r="CC18" s="22">
        <f t="shared" si="12"/>
        <v>65790</v>
      </c>
      <c r="CD18" s="22">
        <f t="shared" si="12"/>
        <v>32895</v>
      </c>
      <c r="CE18" s="22">
        <f t="shared" si="12"/>
        <v>32895</v>
      </c>
      <c r="CF18" s="22">
        <f>BR18-CD18</f>
        <v>479580</v>
      </c>
      <c r="CG18" s="17">
        <v>3000</v>
      </c>
      <c r="CH18" s="21">
        <f>SUM(BT18,CG18)</f>
        <v>12000</v>
      </c>
      <c r="CI18" s="21">
        <f>IF(CH18&lt;=$I$18,CG18,MAX(0,$I$18-BT18))</f>
        <v>0</v>
      </c>
      <c r="CJ18" s="14">
        <f>IF(CK6&gt;=$S$6,1,0.7)</f>
        <v>0.7</v>
      </c>
      <c r="CK18" s="22">
        <f>CL18+CM18</f>
        <v>54180</v>
      </c>
      <c r="CL18" s="23">
        <f>ROUNDDOWN(CK7*CG18*CJ18*1/2,0)</f>
        <v>27090</v>
      </c>
      <c r="CM18" s="23">
        <f>ROUNDDOWN(CK7*CG18*CJ18*1/2,0)</f>
        <v>27090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54180</v>
      </c>
      <c r="CR18" s="22">
        <f t="shared" si="13"/>
        <v>27090</v>
      </c>
      <c r="CS18" s="22">
        <f t="shared" si="13"/>
        <v>27090</v>
      </c>
      <c r="CT18" s="22">
        <f>CF18-CR18</f>
        <v>452490</v>
      </c>
      <c r="CU18" s="17">
        <v>3000</v>
      </c>
      <c r="CV18" s="21">
        <f>SUM(CH18,CU18)</f>
        <v>15000</v>
      </c>
      <c r="CW18" s="21">
        <f>IF(CV18&lt;=$I$18,CU18,MAX(0,$I$18-CH18))</f>
        <v>0</v>
      </c>
      <c r="CX18" s="25">
        <v>0.8</v>
      </c>
      <c r="CY18" s="22">
        <f>CZ18+DA18</f>
        <v>61920</v>
      </c>
      <c r="CZ18" s="23">
        <f>ROUNDDOWN(CY7*CU18*CX18*1/2,0)</f>
        <v>30960</v>
      </c>
      <c r="DA18" s="23">
        <f>ROUNDDOWN(CY7*CU18*CX18*1/2,0)</f>
        <v>30960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61920</v>
      </c>
      <c r="DF18" s="22">
        <f t="shared" si="14"/>
        <v>30960</v>
      </c>
      <c r="DG18" s="22">
        <f t="shared" si="14"/>
        <v>30960</v>
      </c>
      <c r="DH18" s="22">
        <f>CT18-DF18</f>
        <v>421530</v>
      </c>
      <c r="DI18" s="17">
        <v>3000</v>
      </c>
      <c r="DJ18" s="21">
        <f>SUM(CV18,DI18)</f>
        <v>18000</v>
      </c>
      <c r="DK18" s="21">
        <f>IF(DJ18&lt;=$I$18,DI18,MAX(0,$I$18-CV18))</f>
        <v>0</v>
      </c>
      <c r="DL18" s="14">
        <f>IF(DM6&gt;=$S$6,1,0.7)</f>
        <v>0.7</v>
      </c>
      <c r="DM18" s="22">
        <f>DN18+DO18</f>
        <v>54180</v>
      </c>
      <c r="DN18" s="23">
        <f>ROUNDDOWN(DM7*DI18*DL18*1/2,0)</f>
        <v>27090</v>
      </c>
      <c r="DO18" s="23">
        <f>ROUNDDOWN(DM7*DI18*DL18*1/2,0)</f>
        <v>27090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54180</v>
      </c>
      <c r="DT18" s="22">
        <f t="shared" si="15"/>
        <v>27090</v>
      </c>
      <c r="DU18" s="22">
        <f t="shared" si="15"/>
        <v>27090</v>
      </c>
      <c r="DV18" s="22">
        <f>DH18-DT18</f>
        <v>394440</v>
      </c>
      <c r="DW18" s="17">
        <v>3000</v>
      </c>
      <c r="DX18" s="21">
        <f>SUM(DJ18,DW18)</f>
        <v>21000</v>
      </c>
      <c r="DY18" s="21">
        <f>IF(DX18&lt;=$I$18,DW18,MAX(0,$I$18-DJ18))</f>
        <v>0</v>
      </c>
      <c r="DZ18" s="14">
        <f>IF(EA6&gt;=$S$6,1,0.7)</f>
        <v>0.7</v>
      </c>
      <c r="EA18" s="22">
        <f>EB18+EC18</f>
        <v>54180</v>
      </c>
      <c r="EB18" s="23">
        <f>ROUNDDOWN(EA7*DW18*DZ18*1/2,0)</f>
        <v>27090</v>
      </c>
      <c r="EC18" s="23">
        <f>ROUNDDOWN(EA7*DW18*DZ18*1/2,0)</f>
        <v>27090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54180</v>
      </c>
      <c r="EH18" s="22">
        <f t="shared" si="16"/>
        <v>27090</v>
      </c>
      <c r="EI18" s="22">
        <f t="shared" si="16"/>
        <v>27090</v>
      </c>
      <c r="EJ18" s="22">
        <f>DV18-EH18</f>
        <v>367350</v>
      </c>
      <c r="EK18" s="26">
        <f>EL18+EM18</f>
        <v>397260</v>
      </c>
      <c r="EL18" s="23">
        <f>T18+AH18+AV18+BJ18+BX18+CL18+CZ18+DN18+EB18</f>
        <v>198630</v>
      </c>
      <c r="EM18" s="23">
        <f>U18+AI18+AW18+BK18+BY18+CM18+DA18+DO18+EC18</f>
        <v>198630</v>
      </c>
      <c r="EN18" s="27">
        <f>EO18+EP18</f>
        <v>54240</v>
      </c>
      <c r="EO18" s="27">
        <f>W18+AK18+AY18+BM18+CA18+CO18+DC18+DQ18+EE18</f>
        <v>27120</v>
      </c>
      <c r="EP18" s="27">
        <f>X18+AL18+AZ18+BN18+CB18+CP18+DD18+DR18+EF18</f>
        <v>27120</v>
      </c>
      <c r="EQ18" s="23">
        <f>ER18+ES18</f>
        <v>451500</v>
      </c>
      <c r="ER18" s="23">
        <f>Z18+AN18+BB18+BP18+CD18+CR18+DF18+DT18+EH18</f>
        <v>225750</v>
      </c>
      <c r="ES18" s="23">
        <f>AA18+AO18+BC18+BQ18+CE18+CS18+DG18+DU18+EI18</f>
        <v>225750</v>
      </c>
      <c r="ET18" s="22">
        <f>N18-ER18</f>
        <v>367350</v>
      </c>
    </row>
    <row r="19" spans="1:150" x14ac:dyDescent="0.4">
      <c r="A19" s="14"/>
      <c r="B19" s="14"/>
      <c r="C19" s="15"/>
      <c r="D19" s="15"/>
      <c r="E19" s="15"/>
      <c r="F19" s="15"/>
      <c r="G19" s="38"/>
      <c r="H19" s="40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4">
      <c r="A20" s="14"/>
      <c r="B20" s="14"/>
      <c r="C20" s="15"/>
      <c r="D20" s="15"/>
      <c r="E20" s="15"/>
      <c r="F20" s="15"/>
      <c r="G20" s="38"/>
      <c r="H20" s="40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4">
      <c r="A21" s="14"/>
      <c r="B21" s="14"/>
      <c r="C21" s="15"/>
      <c r="D21" s="15"/>
      <c r="E21" s="15"/>
      <c r="F21" s="15"/>
      <c r="G21" s="38"/>
      <c r="H21" s="40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4">
      <c r="A22" s="14"/>
      <c r="B22" s="14"/>
      <c r="C22" s="15"/>
      <c r="D22" s="15"/>
      <c r="E22" s="15"/>
      <c r="F22" s="15"/>
      <c r="G22" s="38"/>
      <c r="H22" s="40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4">
      <c r="A23" s="14"/>
      <c r="B23" s="14"/>
      <c r="C23" s="15"/>
      <c r="D23" s="15"/>
      <c r="E23" s="15"/>
      <c r="F23" s="15"/>
      <c r="G23" s="38"/>
      <c r="H23" s="40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4">
      <c r="A24" s="14"/>
      <c r="B24" s="14"/>
      <c r="C24" s="15"/>
      <c r="D24" s="15"/>
      <c r="E24" s="15"/>
      <c r="F24" s="15"/>
      <c r="G24" s="38"/>
      <c r="H24" s="40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4">
      <c r="A25" s="14"/>
      <c r="B25" s="14"/>
      <c r="C25" s="15"/>
      <c r="D25" s="15"/>
      <c r="E25" s="15"/>
      <c r="F25" s="15"/>
      <c r="G25" s="38"/>
      <c r="H25" s="40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  <mergeCell ref="BS14:CF14"/>
    <mergeCell ref="BE14:BR14"/>
    <mergeCell ref="BL4:BP5"/>
    <mergeCell ref="BL6:BP7"/>
    <mergeCell ref="BU4:BU5"/>
    <mergeCell ref="BU6:BU7"/>
    <mergeCell ref="BU8:BU9"/>
    <mergeCell ref="BU10:BU11"/>
    <mergeCell ref="AS4:AS5"/>
    <mergeCell ref="AS6:AS7"/>
    <mergeCell ref="AS8:AS9"/>
    <mergeCell ref="AS10:AS11"/>
    <mergeCell ref="BX4:BX5"/>
    <mergeCell ref="BY4:BY5"/>
    <mergeCell ref="BZ4:CD5"/>
    <mergeCell ref="BX6:BX7"/>
    <mergeCell ref="BY6:BY7"/>
    <mergeCell ref="BZ6:CD7"/>
    <mergeCell ref="BX8:BX9"/>
    <mergeCell ref="BY8:BY9"/>
    <mergeCell ref="BX10:BX11"/>
    <mergeCell ref="BY10:BY11"/>
    <mergeCell ref="BG10:BG11"/>
    <mergeCell ref="BJ10:BJ11"/>
    <mergeCell ref="DA10:DA11"/>
    <mergeCell ref="CI4:CI5"/>
    <mergeCell ref="CL4:CL5"/>
    <mergeCell ref="CM4:CM5"/>
    <mergeCell ref="CN4:CR5"/>
    <mergeCell ref="CI6:CI7"/>
    <mergeCell ref="CL6:CL7"/>
    <mergeCell ref="CM6:CM7"/>
    <mergeCell ref="CN6:CR7"/>
    <mergeCell ref="CI8:CI9"/>
    <mergeCell ref="CL8:CL9"/>
    <mergeCell ref="CM8:CM9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J4:AN5"/>
    <mergeCell ref="AJ6:AN7"/>
    <mergeCell ref="AH4:AH5"/>
    <mergeCell ref="AI4:AI5"/>
    <mergeCell ref="AH6:AH7"/>
    <mergeCell ref="AI6:AI7"/>
    <mergeCell ref="AH8:AH9"/>
    <mergeCell ref="AI8:AI9"/>
    <mergeCell ref="BG6:BG7"/>
    <mergeCell ref="BJ6:BJ7"/>
    <mergeCell ref="BK6:BK7"/>
    <mergeCell ref="DP4:DT5"/>
    <mergeCell ref="DK6:DK7"/>
    <mergeCell ref="DN6:DN7"/>
    <mergeCell ref="DO6:DO7"/>
    <mergeCell ref="DP6:DT7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BG8:BG9"/>
    <mergeCell ref="BJ8:BJ9"/>
    <mergeCell ref="BK8:BK9"/>
    <mergeCell ref="DY4:DY5"/>
    <mergeCell ref="EB4:EB5"/>
    <mergeCell ref="EC4:EC5"/>
    <mergeCell ref="ED4:EH5"/>
    <mergeCell ref="DY6:DY7"/>
    <mergeCell ref="EB6:EB7"/>
    <mergeCell ref="EC6:EC7"/>
    <mergeCell ref="ED6:EH7"/>
    <mergeCell ref="DY8:DY9"/>
    <mergeCell ref="EB8:EB9"/>
    <mergeCell ref="EC8:EC9"/>
    <mergeCell ref="CW4:CW5"/>
    <mergeCell ref="CW6:CW7"/>
    <mergeCell ref="CW8:CW9"/>
    <mergeCell ref="DB4:DF5"/>
    <mergeCell ref="DB6:DF7"/>
    <mergeCell ref="DK4:DK5"/>
    <mergeCell ref="DK8:DK9"/>
    <mergeCell ref="BG4:BG5"/>
    <mergeCell ref="BJ4:BJ5"/>
    <mergeCell ref="BK4:BK5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K10:DK11"/>
    <mergeCell ref="DI14:DV14"/>
    <mergeCell ref="BK10:BK11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D490EC-30A2-4055-9340-DC6EEB1C742B}">
  <ds:schemaRefs>
    <ds:schemaRef ds:uri="http://schemas.microsoft.com/office/2006/metadata/properties"/>
    <ds:schemaRef ds:uri="http://schemas.microsoft.com/office/infopath/2007/PartnerControls"/>
    <ds:schemaRef ds:uri="16e98a77-e3d2-477a-91e6-c364b49c064e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省エネ加速化特例計算シート</vt:lpstr>
      <vt:lpstr>省エネ加速化特例計算シート!Print_Area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2025-05-29T00:04:09Z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2025-05-29T00:04:09Z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2f597d91-7834-44fc-8a43-6d9dc6b31a4f</vt:lpwstr>
  </property>
  <property fmtid="{D5CDD505-2E9C-101B-9397-08002B2CF9AE}" pid="10" name="MSIP_Label_defa4170-0d19-0005-0004-bc88714345d2_ContentBits">
    <vt:lpwstr>0</vt:lpwstr>
  </property>
</Properties>
</file>