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defaultThemeVersion="124226"/>
  <mc:AlternateContent xmlns:mc="http://schemas.openxmlformats.org/markup-compatibility/2006">
    <mc:Choice Requires="x15">
      <x15ac:absPath xmlns:x15ac="http://schemas.microsoft.com/office/spreadsheetml/2010/11/ac" url="C:\Users\p58153\Box\11226_10_庁内用\05 施設整備係\◆R7年度_施設整備係\75_障害福祉分野における介護テクノロジー等導入支援事業\R7\01国庫補助手続き\01_事業者あて募集通知\"/>
    </mc:Choice>
  </mc:AlternateContent>
  <xr:revisionPtr revIDLastSave="0" documentId="13_ncr:1_{75F2CA17-3689-4232-B130-12249D0F345A}" xr6:coauthVersionLast="47" xr6:coauthVersionMax="47" xr10:uidLastSave="{00000000-0000-0000-0000-000000000000}"/>
  <bookViews>
    <workbookView xWindow="28680" yWindow="-120" windowWidth="29040" windowHeight="15990" tabRatio="911" firstSheet="1" activeTab="1" xr2:uid="{00000000-000D-0000-FFFF-FFFF00000000}"/>
  </bookViews>
  <sheets>
    <sheet name="Sheet1" sheetId="145" state="hidden" r:id="rId1"/>
    <sheet name="様式１-１ 介護ロボット等導入支援　総表" sheetId="225" r:id="rId2"/>
    <sheet name="様式１-２　介護ロボット等導入支援 事業計画書" sheetId="210" r:id="rId3"/>
    <sheet name="様式１-３　介護ロボット等導入支援 積算内訳書" sheetId="211" r:id="rId4"/>
    <sheet name="様式１-４　対象経費内訳書" sheetId="226" r:id="rId5"/>
    <sheet name="別紙１-４ 記入例 " sheetId="227" r:id="rId6"/>
  </sheets>
  <definedNames>
    <definedName name="_Order1" hidden="1">255</definedName>
    <definedName name="_Order2" hidden="1">255</definedName>
    <definedName name="_xlnm.Print_Area" localSheetId="5">'別紙１-４ 記入例 '!$A$1:$E$24</definedName>
    <definedName name="_xlnm.Print_Area" localSheetId="1">'様式１-１ 介護ロボット等導入支援　総表'!$A$1:$R$35</definedName>
    <definedName name="_xlnm.Print_Area" localSheetId="2">'様式１-２　介護ロボット等導入支援 事業計画書'!$A$1:$N$92</definedName>
    <definedName name="_xlnm.Print_Area" localSheetId="3">'様式１-３　介護ロボット等導入支援 積算内訳書'!$A$1:$W$36</definedName>
    <definedName name="_xlnm.Print_Area" localSheetId="4">'様式１-４　対象経費内訳書'!$A$1:$E$26</definedName>
    <definedName name="グループホーム">#REF!</definedName>
    <definedName name="居宅介護">#REF!</definedName>
    <definedName name="重度障害者等包括支援">#REF!</definedName>
    <definedName name="重度訪問介護">#REF!</definedName>
    <definedName name="障害児入所施設">#REF!</definedName>
    <definedName name="障害者支援施設">#REF!</definedName>
    <definedName name="短期入所">#REF!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27" l="1"/>
  <c r="D22" i="227" s="1"/>
  <c r="D6" i="227"/>
  <c r="D12" i="227" s="1"/>
  <c r="D14" i="227" s="1"/>
  <c r="D23" i="227" s="1"/>
  <c r="D22" i="226"/>
  <c r="D24" i="226" s="1"/>
  <c r="D14" i="226"/>
  <c r="D16" i="226" s="1"/>
  <c r="V23" i="225"/>
  <c r="P23" i="225" s="1"/>
  <c r="M23" i="225" a="1"/>
  <c r="M23" i="225" s="1"/>
  <c r="L23" i="225"/>
  <c r="N23" i="225" s="1"/>
  <c r="O23" i="225" s="1"/>
  <c r="V22" i="225"/>
  <c r="P22" i="225" s="1"/>
  <c r="M22" i="225" a="1"/>
  <c r="M22" i="225" s="1"/>
  <c r="L22" i="225"/>
  <c r="N22" i="225" s="1"/>
  <c r="O22" i="225" s="1"/>
  <c r="V21" i="225"/>
  <c r="P21" i="225" s="1"/>
  <c r="M21" i="225" a="1"/>
  <c r="M21" i="225" s="1"/>
  <c r="N21" i="225" s="1"/>
  <c r="O21" i="225" s="1"/>
  <c r="L21" i="225"/>
  <c r="V20" i="225"/>
  <c r="M20" i="225"/>
  <c r="N20" i="225" s="1"/>
  <c r="O20" i="225" s="1"/>
  <c r="M20" i="225" a="1"/>
  <c r="L20" i="225"/>
  <c r="V19" i="225"/>
  <c r="N19" i="225"/>
  <c r="O19" i="225" s="1"/>
  <c r="M19" i="225"/>
  <c r="M19" i="225" a="1"/>
  <c r="L19" i="225"/>
  <c r="V18" i="225"/>
  <c r="O18" i="225"/>
  <c r="N18" i="225"/>
  <c r="M18" i="225"/>
  <c r="M18" i="225" a="1"/>
  <c r="L18" i="225"/>
  <c r="V17" i="225"/>
  <c r="M17" i="225" a="1"/>
  <c r="M17" i="225" s="1"/>
  <c r="L17" i="225"/>
  <c r="N17" i="225" s="1"/>
  <c r="O17" i="225" s="1"/>
  <c r="V16" i="225"/>
  <c r="P16" i="225" s="1"/>
  <c r="M16" i="225" a="1"/>
  <c r="M16" i="225" s="1"/>
  <c r="L16" i="225"/>
  <c r="N16" i="225" s="1"/>
  <c r="O16" i="225" s="1"/>
  <c r="V15" i="225"/>
  <c r="P15" i="225" s="1"/>
  <c r="M15" i="225" a="1"/>
  <c r="M15" i="225" s="1"/>
  <c r="L15" i="225"/>
  <c r="V14" i="225"/>
  <c r="P14" i="225" s="1"/>
  <c r="M14" i="225" a="1"/>
  <c r="M14" i="225" s="1"/>
  <c r="L14" i="225"/>
  <c r="N14" i="225" s="1"/>
  <c r="O14" i="225" s="1"/>
  <c r="V13" i="225"/>
  <c r="P13" i="225" s="1"/>
  <c r="M13" i="225" a="1"/>
  <c r="M13" i="225" s="1"/>
  <c r="L13" i="225"/>
  <c r="N13" i="225" s="1"/>
  <c r="O13" i="225" s="1"/>
  <c r="V12" i="225"/>
  <c r="M12" i="225"/>
  <c r="N12" i="225" s="1"/>
  <c r="O12" i="225" s="1"/>
  <c r="M12" i="225" a="1"/>
  <c r="L12" i="225"/>
  <c r="V11" i="225"/>
  <c r="N11" i="225"/>
  <c r="O11" i="225" s="1"/>
  <c r="M11" i="225"/>
  <c r="M11" i="225" a="1"/>
  <c r="L11" i="225"/>
  <c r="V10" i="225"/>
  <c r="M10" i="225" a="1"/>
  <c r="M10" i="225" s="1"/>
  <c r="N10" i="225" s="1"/>
  <c r="O10" i="225" s="1"/>
  <c r="L10" i="225"/>
  <c r="V9" i="225"/>
  <c r="M9" i="225" a="1"/>
  <c r="M9" i="225" s="1"/>
  <c r="L9" i="225"/>
  <c r="N9" i="225" s="1"/>
  <c r="O9" i="225" s="1"/>
  <c r="V8" i="225"/>
  <c r="M8" i="225" a="1"/>
  <c r="M8" i="225" s="1"/>
  <c r="L8" i="225"/>
  <c r="N8" i="225" s="1"/>
  <c r="O8" i="225" s="1"/>
  <c r="V7" i="225"/>
  <c r="P7" i="225" s="1"/>
  <c r="M7" i="225" a="1"/>
  <c r="M7" i="225" s="1"/>
  <c r="L7" i="225"/>
  <c r="N7" i="225" s="1"/>
  <c r="O7" i="225" s="1"/>
  <c r="V6" i="225"/>
  <c r="P8" i="225" s="1"/>
  <c r="M6" i="225" a="1"/>
  <c r="M6" i="225" s="1"/>
  <c r="L6" i="225"/>
  <c r="N6" i="225" s="1"/>
  <c r="O6" i="225" s="1"/>
  <c r="D25" i="226" l="1"/>
  <c r="Q21" i="225"/>
  <c r="R21" i="225" s="1"/>
  <c r="Q8" i="225"/>
  <c r="R8" i="225"/>
  <c r="Q13" i="225"/>
  <c r="R13" i="225" s="1"/>
  <c r="Q15" i="225"/>
  <c r="R15" i="225"/>
  <c r="Q16" i="225"/>
  <c r="R16" i="225" s="1"/>
  <c r="Q22" i="225"/>
  <c r="R22" i="225" s="1"/>
  <c r="O24" i="225"/>
  <c r="Q7" i="225"/>
  <c r="R7" i="225"/>
  <c r="R14" i="225"/>
  <c r="Q14" i="225"/>
  <c r="N15" i="225"/>
  <c r="O15" i="225" s="1"/>
  <c r="Q23" i="225"/>
  <c r="R23" i="225"/>
  <c r="P9" i="225"/>
  <c r="P10" i="225"/>
  <c r="P19" i="225"/>
  <c r="P12" i="225"/>
  <c r="P20" i="225"/>
  <c r="P6" i="225"/>
  <c r="P17" i="225"/>
  <c r="P18" i="225"/>
  <c r="P11" i="225"/>
  <c r="Q19" i="225" l="1"/>
  <c r="R19" i="225" s="1"/>
  <c r="Q11" i="225"/>
  <c r="R11" i="225" s="1"/>
  <c r="Q12" i="225"/>
  <c r="R12" i="225" s="1"/>
  <c r="Q10" i="225"/>
  <c r="R10" i="225" s="1"/>
  <c r="Q17" i="225"/>
  <c r="R17" i="225" s="1"/>
  <c r="Q6" i="225"/>
  <c r="R6" i="225" s="1"/>
  <c r="P24" i="225"/>
  <c r="Q24" i="225" s="1"/>
  <c r="Q9" i="225"/>
  <c r="R9" i="225" s="1"/>
  <c r="R18" i="225"/>
  <c r="Q18" i="225"/>
  <c r="Q20" i="225"/>
  <c r="R20" i="225"/>
  <c r="R24" i="225" l="1"/>
  <c r="R26" i="225" l="1"/>
  <c r="R27" i="225" s="1"/>
  <c r="E13" i="211"/>
  <c r="S25" i="211" l="1"/>
  <c r="P24" i="211"/>
  <c r="P23" i="211"/>
  <c r="P22" i="211"/>
  <c r="P21" i="211"/>
  <c r="P20" i="211"/>
  <c r="E17" i="211"/>
  <c r="J80" i="210"/>
  <c r="E80" i="210"/>
  <c r="F79" i="210"/>
  <c r="L79" i="210" s="1"/>
  <c r="F78" i="210"/>
  <c r="L78" i="210" s="1"/>
  <c r="F77" i="210"/>
  <c r="L77" i="210" s="1"/>
  <c r="F76" i="210"/>
  <c r="L76" i="210" s="1"/>
  <c r="F75" i="210"/>
  <c r="K75" i="210" s="1"/>
  <c r="F74" i="210"/>
  <c r="K74" i="210" s="1"/>
  <c r="F73" i="210"/>
  <c r="L73" i="210" s="1"/>
  <c r="F72" i="210"/>
  <c r="L72" i="210" s="1"/>
  <c r="F71" i="210"/>
  <c r="L71" i="210" s="1"/>
  <c r="L80" i="210" s="1"/>
  <c r="J66" i="210"/>
  <c r="E66" i="210"/>
  <c r="F65" i="210"/>
  <c r="K65" i="210" s="1"/>
  <c r="F64" i="210"/>
  <c r="L64" i="210" s="1"/>
  <c r="F63" i="210"/>
  <c r="K63" i="210" s="1"/>
  <c r="F62" i="210"/>
  <c r="L62" i="210" s="1"/>
  <c r="F61" i="210"/>
  <c r="K61" i="210" s="1"/>
  <c r="F60" i="210"/>
  <c r="K60" i="210" s="1"/>
  <c r="F59" i="210"/>
  <c r="L59" i="210" s="1"/>
  <c r="F58" i="210"/>
  <c r="L58" i="210" s="1"/>
  <c r="F57" i="210"/>
  <c r="L57" i="210" s="1"/>
  <c r="L66" i="210" s="1"/>
  <c r="L75" i="210" l="1"/>
  <c r="L60" i="210"/>
  <c r="K77" i="210"/>
  <c r="K57" i="210"/>
  <c r="L61" i="210"/>
  <c r="L65" i="210"/>
  <c r="L74" i="210"/>
  <c r="K78" i="210"/>
  <c r="K64" i="210"/>
  <c r="K71" i="210"/>
  <c r="K79" i="210"/>
  <c r="P25" i="211"/>
  <c r="C17" i="211" s="1"/>
  <c r="K58" i="210"/>
  <c r="L63" i="210"/>
  <c r="F66" i="210"/>
  <c r="K72" i="210"/>
  <c r="F80" i="210"/>
  <c r="K59" i="210"/>
  <c r="K73" i="210"/>
  <c r="K62" i="210"/>
  <c r="K76" i="210"/>
  <c r="K80" i="210" l="1"/>
  <c r="K66" i="210"/>
  <c r="L83" i="2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<sst xmlns="http://schemas.openxmlformats.org/spreadsheetml/2006/main" count="225" uniqueCount="157">
  <si>
    <t>事業所</t>
    <rPh sb="0" eb="3">
      <t>ジギョウショ</t>
    </rPh>
    <phoneticPr fontId="12"/>
  </si>
  <si>
    <t>（単位：円）</t>
    <rPh sb="1" eb="3">
      <t>タンイ</t>
    </rPh>
    <rPh sb="4" eb="5">
      <t>エン</t>
    </rPh>
    <phoneticPr fontId="12"/>
  </si>
  <si>
    <t>自治体名</t>
    <rPh sb="0" eb="3">
      <t>ジチタイ</t>
    </rPh>
    <rPh sb="3" eb="4">
      <t>メイ</t>
    </rPh>
    <phoneticPr fontId="12"/>
  </si>
  <si>
    <t>施設・事業所種別</t>
    <rPh sb="0" eb="2">
      <t>シセツ</t>
    </rPh>
    <rPh sb="3" eb="6">
      <t>ジギョウショ</t>
    </rPh>
    <rPh sb="6" eb="8">
      <t>シュベツ</t>
    </rPh>
    <phoneticPr fontId="12"/>
  </si>
  <si>
    <t>法人名</t>
    <rPh sb="0" eb="2">
      <t>ホウジン</t>
    </rPh>
    <rPh sb="2" eb="3">
      <t>メイ</t>
    </rPh>
    <phoneticPr fontId="12"/>
  </si>
  <si>
    <t>施設・事業所名</t>
    <rPh sb="0" eb="2">
      <t>シセツ</t>
    </rPh>
    <rPh sb="3" eb="6">
      <t>ジギョウショ</t>
    </rPh>
    <rPh sb="6" eb="7">
      <t>メイ</t>
    </rPh>
    <phoneticPr fontId="12"/>
  </si>
  <si>
    <t>法人名＋施設・事業所名</t>
    <rPh sb="0" eb="2">
      <t>ホウジン</t>
    </rPh>
    <rPh sb="2" eb="3">
      <t>メイ</t>
    </rPh>
    <rPh sb="4" eb="6">
      <t>シセツ</t>
    </rPh>
    <rPh sb="7" eb="10">
      <t>ジギョウショ</t>
    </rPh>
    <rPh sb="10" eb="11">
      <t>メイ</t>
    </rPh>
    <phoneticPr fontId="12"/>
  </si>
  <si>
    <t>導入機器名</t>
    <rPh sb="0" eb="2">
      <t>ドウニュウ</t>
    </rPh>
    <rPh sb="2" eb="4">
      <t>キキ</t>
    </rPh>
    <rPh sb="4" eb="5">
      <t>メイ</t>
    </rPh>
    <phoneticPr fontId="12"/>
  </si>
  <si>
    <t>介護ロボット等の種別
（Ａ）</t>
    <rPh sb="0" eb="2">
      <t>カイゴ</t>
    </rPh>
    <rPh sb="6" eb="7">
      <t>トウ</t>
    </rPh>
    <rPh sb="8" eb="10">
      <t>シュベツ</t>
    </rPh>
    <phoneticPr fontId="12"/>
  </si>
  <si>
    <t>１台当たりの
機器購入価格
（Ｂ）</t>
    <rPh sb="1" eb="2">
      <t>ダイ</t>
    </rPh>
    <rPh sb="2" eb="3">
      <t>ア</t>
    </rPh>
    <rPh sb="7" eb="9">
      <t>キキ</t>
    </rPh>
    <rPh sb="9" eb="11">
      <t>コウニュウ</t>
    </rPh>
    <rPh sb="11" eb="13">
      <t>カカク</t>
    </rPh>
    <phoneticPr fontId="12"/>
  </si>
  <si>
    <t>所要額
（Ｈ＝Ｃ×Ｇ）</t>
    <rPh sb="0" eb="3">
      <t>ショヨウガク</t>
    </rPh>
    <phoneticPr fontId="12"/>
  </si>
  <si>
    <t>上限額</t>
    <rPh sb="0" eb="3">
      <t>ジョウゲンガク</t>
    </rPh>
    <phoneticPr fontId="12"/>
  </si>
  <si>
    <t>障害者支援施設</t>
    <rPh sb="0" eb="7">
      <t>ショウガイシャシエンシセツ</t>
    </rPh>
    <phoneticPr fontId="12"/>
  </si>
  <si>
    <t>グループホーム</t>
    <phoneticPr fontId="12"/>
  </si>
  <si>
    <t>居宅介護</t>
    <rPh sb="0" eb="2">
      <t>キョタク</t>
    </rPh>
    <rPh sb="2" eb="4">
      <t>カイゴ</t>
    </rPh>
    <phoneticPr fontId="12"/>
  </si>
  <si>
    <t>重度訪問介護</t>
    <phoneticPr fontId="12"/>
  </si>
  <si>
    <t>短期入所</t>
    <phoneticPr fontId="12"/>
  </si>
  <si>
    <t>重度障害者等包括支援</t>
    <phoneticPr fontId="12"/>
  </si>
  <si>
    <t>障害児入所施設</t>
    <phoneticPr fontId="12"/>
  </si>
  <si>
    <t>合計</t>
    <phoneticPr fontId="12"/>
  </si>
  <si>
    <t>（注１）</t>
    <rPh sb="1" eb="2">
      <t>チュウ</t>
    </rPh>
    <phoneticPr fontId="12"/>
  </si>
  <si>
    <t>「導入機器名」には、補助対象となるロボット機器を記載。それ以外の付属品等は本体機器に含めて記載すること。</t>
    <phoneticPr fontId="12"/>
  </si>
  <si>
    <t>（注２）</t>
    <rPh sb="1" eb="2">
      <t>チュウ</t>
    </rPh>
    <phoneticPr fontId="12"/>
  </si>
  <si>
    <t>（注３）</t>
    <rPh sb="1" eb="2">
      <t>チュウ</t>
    </rPh>
    <phoneticPr fontId="12"/>
  </si>
  <si>
    <t>（注４）</t>
    <rPh sb="1" eb="2">
      <t>チュウ</t>
    </rPh>
    <phoneticPr fontId="12"/>
  </si>
  <si>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2"/>
  </si>
  <si>
    <t>機能訓練支援</t>
    <rPh sb="0" eb="2">
      <t>キノウ</t>
    </rPh>
    <rPh sb="2" eb="4">
      <t>クンレン</t>
    </rPh>
    <rPh sb="4" eb="6">
      <t>シエン</t>
    </rPh>
    <phoneticPr fontId="12"/>
  </si>
  <si>
    <t>（注５）</t>
    <rPh sb="1" eb="2">
      <t>チュウ</t>
    </rPh>
    <phoneticPr fontId="12"/>
  </si>
  <si>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12"/>
  </si>
  <si>
    <t>【基本情報】</t>
    <rPh sb="1" eb="3">
      <t>キホン</t>
    </rPh>
    <rPh sb="3" eb="5">
      <t>ジョウホウ</t>
    </rPh>
    <phoneticPr fontId="12"/>
  </si>
  <si>
    <t>フリガナ</t>
    <phoneticPr fontId="12"/>
  </si>
  <si>
    <t>事業所名</t>
    <rPh sb="0" eb="3">
      <t>ジギョウショ</t>
    </rPh>
    <rPh sb="3" eb="4">
      <t>メイ</t>
    </rPh>
    <phoneticPr fontId="12"/>
  </si>
  <si>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2"/>
  </si>
  <si>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2"/>
  </si>
  <si>
    <r>
      <t>参考情報：令和元年度から令和６年度に係るロボット等導入支援事業補助実績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12"/>
  </si>
  <si>
    <t>（補助実績）</t>
    <rPh sb="1" eb="3">
      <t>ホジョ</t>
    </rPh>
    <rPh sb="3" eb="5">
      <t>ジッセキ</t>
    </rPh>
    <phoneticPr fontId="12"/>
  </si>
  <si>
    <t>（補助年度）</t>
    <rPh sb="1" eb="3">
      <t>ホジョ</t>
    </rPh>
    <rPh sb="3" eb="5">
      <t>ネンド</t>
    </rPh>
    <phoneticPr fontId="12"/>
  </si>
  <si>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2"/>
  </si>
  <si>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2"/>
  </si>
  <si>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22"/>
  </si>
  <si>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22"/>
  </si>
  <si>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2"/>
  </si>
  <si>
    <t>事業計画</t>
    <rPh sb="0" eb="2">
      <t>ジギョウ</t>
    </rPh>
    <rPh sb="2" eb="4">
      <t>ケイカク</t>
    </rPh>
    <phoneticPr fontId="12"/>
  </si>
  <si>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12"/>
  </si>
  <si>
    <t>機器の種別：</t>
    <rPh sb="0" eb="2">
      <t>キキ</t>
    </rPh>
    <rPh sb="3" eb="5">
      <t>シュベツ</t>
    </rPh>
    <phoneticPr fontId="12"/>
  </si>
  <si>
    <t>　　　移乗介護</t>
    <rPh sb="3" eb="5">
      <t>イジョウ</t>
    </rPh>
    <rPh sb="5" eb="7">
      <t>カイゴ</t>
    </rPh>
    <phoneticPr fontId="12"/>
  </si>
  <si>
    <t>排泄支援</t>
  </si>
  <si>
    <t>入浴支援</t>
  </si>
  <si>
    <t>　　　移動支援</t>
    <rPh sb="3" eb="5">
      <t>イドウ</t>
    </rPh>
    <rPh sb="5" eb="7">
      <t>シエン</t>
    </rPh>
    <phoneticPr fontId="12"/>
  </si>
  <si>
    <t>見守り・コミュニケーション</t>
  </si>
  <si>
    <t>　　栄養管理支援</t>
    <rPh sb="2" eb="4">
      <t>エイヨウ</t>
    </rPh>
    <rPh sb="4" eb="6">
      <t>カンリ</t>
    </rPh>
    <rPh sb="6" eb="8">
      <t>シエン</t>
    </rPh>
    <phoneticPr fontId="12"/>
  </si>
  <si>
    <t>　　  機器名：</t>
    <rPh sb="4" eb="7">
      <t>キキメイ</t>
    </rPh>
    <phoneticPr fontId="12"/>
  </si>
  <si>
    <t>機器の特徴：</t>
    <rPh sb="0" eb="2">
      <t>キキ</t>
    </rPh>
    <rPh sb="3" eb="5">
      <t>トクチョウ</t>
    </rPh>
    <phoneticPr fontId="12"/>
  </si>
  <si>
    <t>（２）機器を導入することにしたきっかけ及び目的（複数回答可）</t>
    <rPh sb="19" eb="20">
      <t>オヨ</t>
    </rPh>
    <phoneticPr fontId="12"/>
  </si>
  <si>
    <t>きっかけ</t>
    <phoneticPr fontId="12"/>
  </si>
  <si>
    <t>目的</t>
    <rPh sb="0" eb="2">
      <t>モクテキ</t>
    </rPh>
    <phoneticPr fontId="12"/>
  </si>
  <si>
    <t>（※その他を選択した場合に記入　　　　）</t>
    <rPh sb="4" eb="5">
      <t>タ</t>
    </rPh>
    <rPh sb="6" eb="8">
      <t>センタク</t>
    </rPh>
    <rPh sb="10" eb="12">
      <t>バアイ</t>
    </rPh>
    <rPh sb="13" eb="15">
      <t>キニュウ</t>
    </rPh>
    <phoneticPr fontId="12"/>
  </si>
  <si>
    <t>（※その他を選択した場合に記入　　　　）</t>
    <phoneticPr fontId="12"/>
  </si>
  <si>
    <t>（３）事業所が抱える課題</t>
    <rPh sb="3" eb="6">
      <t>ジギョウショ</t>
    </rPh>
    <rPh sb="7" eb="8">
      <t>カカ</t>
    </rPh>
    <rPh sb="10" eb="12">
      <t>カダイ</t>
    </rPh>
    <phoneticPr fontId="12"/>
  </si>
  <si>
    <t>（４）ロボット機器等を導入する業務内容（概要）　</t>
    <rPh sb="7" eb="9">
      <t>キキ</t>
    </rPh>
    <rPh sb="9" eb="10">
      <t>トウ</t>
    </rPh>
    <rPh sb="11" eb="13">
      <t>ドウニュウ</t>
    </rPh>
    <rPh sb="15" eb="17">
      <t>ギョウム</t>
    </rPh>
    <rPh sb="17" eb="19">
      <t>ナイヨウ</t>
    </rPh>
    <rPh sb="20" eb="22">
      <t>ガイヨウ</t>
    </rPh>
    <phoneticPr fontId="12"/>
  </si>
  <si>
    <t>（５）ロボット機器等導入前の定量的指標及びロボット機器等導入により想定される定量的指標</t>
    <rPh sb="7" eb="9">
      <t>キキ</t>
    </rPh>
    <rPh sb="9" eb="10">
      <t>トウ</t>
    </rPh>
    <rPh sb="10" eb="13">
      <t>ドウニュウマエ</t>
    </rPh>
    <rPh sb="14" eb="17">
      <t>テイリョウテキ</t>
    </rPh>
    <rPh sb="17" eb="19">
      <t>シヒョウ</t>
    </rPh>
    <rPh sb="19" eb="20">
      <t>オヨ</t>
    </rPh>
    <rPh sb="25" eb="27">
      <t>キキ</t>
    </rPh>
    <rPh sb="27" eb="28">
      <t>トウ</t>
    </rPh>
    <rPh sb="28" eb="30">
      <t>ドウニュウ</t>
    </rPh>
    <rPh sb="33" eb="35">
      <t>ソウテイ</t>
    </rPh>
    <rPh sb="38" eb="41">
      <t>テイリョウテキ</t>
    </rPh>
    <rPh sb="41" eb="43">
      <t>シヒョウ</t>
    </rPh>
    <phoneticPr fontId="12"/>
  </si>
  <si>
    <t>　①　前記（４）に係る現在（ロボット機器等導入前）の業務時間内訳</t>
    <rPh sb="3" eb="5">
      <t>ゼンキ</t>
    </rPh>
    <rPh sb="9" eb="10">
      <t>カカ</t>
    </rPh>
    <rPh sb="11" eb="13">
      <t>ゲンザイ</t>
    </rPh>
    <rPh sb="18" eb="20">
      <t>キキ</t>
    </rPh>
    <rPh sb="20" eb="21">
      <t>トウ</t>
    </rPh>
    <rPh sb="21" eb="24">
      <t>ドウニュウマエ</t>
    </rPh>
    <rPh sb="26" eb="28">
      <t>ギョウム</t>
    </rPh>
    <rPh sb="28" eb="30">
      <t>ジカン</t>
    </rPh>
    <rPh sb="30" eb="32">
      <t>ウチワケ</t>
    </rPh>
    <phoneticPr fontId="12"/>
  </si>
  <si>
    <t>業務内容</t>
    <rPh sb="0" eb="2">
      <t>ギョウム</t>
    </rPh>
    <rPh sb="2" eb="4">
      <t>ナイヨウ</t>
    </rPh>
    <phoneticPr fontId="12"/>
  </si>
  <si>
    <t>A.業務従事者数</t>
    <rPh sb="2" eb="4">
      <t>ギョウム</t>
    </rPh>
    <rPh sb="4" eb="7">
      <t>ジュウジシャ</t>
    </rPh>
    <rPh sb="7" eb="8">
      <t>スウ</t>
    </rPh>
    <phoneticPr fontId="22"/>
  </si>
  <si>
    <t>発生件数</t>
    <rPh sb="0" eb="2">
      <t>ハッセイ</t>
    </rPh>
    <rPh sb="2" eb="4">
      <t>ケンスウ</t>
    </rPh>
    <phoneticPr fontId="12"/>
  </si>
  <si>
    <t>D. 1件当たりの
平均処理時間（分）</t>
    <rPh sb="4" eb="5">
      <t>ケン</t>
    </rPh>
    <rPh sb="5" eb="6">
      <t>ア</t>
    </rPh>
    <rPh sb="10" eb="12">
      <t>ヘイキン</t>
    </rPh>
    <rPh sb="12" eb="14">
      <t>ショリ</t>
    </rPh>
    <rPh sb="14" eb="16">
      <t>ジカン</t>
    </rPh>
    <rPh sb="17" eb="18">
      <t>フン</t>
    </rPh>
    <phoneticPr fontId="12"/>
  </si>
  <si>
    <t>人時間
E（A×C×D）</t>
    <rPh sb="0" eb="1">
      <t>ヒト</t>
    </rPh>
    <rPh sb="1" eb="3">
      <t>ジカン</t>
    </rPh>
    <phoneticPr fontId="12"/>
  </si>
  <si>
    <t>１人あたり
業務時間
（C×D／A）</t>
    <rPh sb="1" eb="2">
      <t>ヒト</t>
    </rPh>
    <rPh sb="6" eb="8">
      <t>ギョウム</t>
    </rPh>
    <rPh sb="8" eb="10">
      <t>ジカン</t>
    </rPh>
    <phoneticPr fontId="12"/>
  </si>
  <si>
    <t>B.ひと月当たり</t>
    <rPh sb="4" eb="5">
      <t>ツキ</t>
    </rPh>
    <rPh sb="5" eb="6">
      <t>ア</t>
    </rPh>
    <phoneticPr fontId="12"/>
  </si>
  <si>
    <t>C.年間発生件数（B×12）</t>
    <rPh sb="2" eb="4">
      <t>ネンカン</t>
    </rPh>
    <rPh sb="4" eb="6">
      <t>ハッセイ</t>
    </rPh>
    <rPh sb="6" eb="8">
      <t>ケンスウ</t>
    </rPh>
    <phoneticPr fontId="12"/>
  </si>
  <si>
    <t>直接介護</t>
    <rPh sb="0" eb="2">
      <t>チョクセツ</t>
    </rPh>
    <rPh sb="2" eb="4">
      <t>カイゴ</t>
    </rPh>
    <phoneticPr fontId="12"/>
  </si>
  <si>
    <t>１　移動・移乗・体位変換</t>
    <rPh sb="2" eb="4">
      <t>イドウ</t>
    </rPh>
    <rPh sb="5" eb="7">
      <t>イジョウ</t>
    </rPh>
    <rPh sb="8" eb="10">
      <t>タイイ</t>
    </rPh>
    <rPh sb="10" eb="12">
      <t>ヘンカン</t>
    </rPh>
    <phoneticPr fontId="12"/>
  </si>
  <si>
    <t>２　排泄介助・支援</t>
    <rPh sb="2" eb="4">
      <t>ハイセツ</t>
    </rPh>
    <rPh sb="4" eb="6">
      <t>カイジョ</t>
    </rPh>
    <rPh sb="7" eb="9">
      <t>シエン</t>
    </rPh>
    <phoneticPr fontId="12"/>
  </si>
  <si>
    <t>３　生活自立支援（※1）</t>
    <rPh sb="2" eb="4">
      <t>セイカツ</t>
    </rPh>
    <rPh sb="4" eb="6">
      <t>ジリツ</t>
    </rPh>
    <rPh sb="6" eb="8">
      <t>シエン</t>
    </rPh>
    <phoneticPr fontId="12"/>
  </si>
  <si>
    <t>４　行動上の問題への対応（※2）</t>
    <rPh sb="2" eb="5">
      <t>コウドウジョウ</t>
    </rPh>
    <rPh sb="6" eb="8">
      <t>モンダイ</t>
    </rPh>
    <rPh sb="10" eb="12">
      <t>タイオウ</t>
    </rPh>
    <phoneticPr fontId="12"/>
  </si>
  <si>
    <t>５　その他の直接介護</t>
    <rPh sb="4" eb="5">
      <t>タ</t>
    </rPh>
    <rPh sb="6" eb="8">
      <t>チョクセツ</t>
    </rPh>
    <rPh sb="8" eb="10">
      <t>カイゴ</t>
    </rPh>
    <phoneticPr fontId="12"/>
  </si>
  <si>
    <t>間接業務</t>
    <rPh sb="0" eb="2">
      <t>カンセツ</t>
    </rPh>
    <rPh sb="2" eb="4">
      <t>ギョウム</t>
    </rPh>
    <phoneticPr fontId="12"/>
  </si>
  <si>
    <t>６　巡回・移動</t>
    <rPh sb="2" eb="4">
      <t>ジュンカイ</t>
    </rPh>
    <rPh sb="5" eb="7">
      <t>イドウ</t>
    </rPh>
    <phoneticPr fontId="12"/>
  </si>
  <si>
    <t>７　記録・文書作成・連絡調整等（※3）</t>
    <rPh sb="2" eb="4">
      <t>キロク</t>
    </rPh>
    <rPh sb="5" eb="7">
      <t>ブンショ</t>
    </rPh>
    <rPh sb="7" eb="9">
      <t>サクセイ</t>
    </rPh>
    <rPh sb="10" eb="12">
      <t>レンラク</t>
    </rPh>
    <rPh sb="12" eb="14">
      <t>チョウセイ</t>
    </rPh>
    <rPh sb="14" eb="15">
      <t>トウ</t>
    </rPh>
    <phoneticPr fontId="12"/>
  </si>
  <si>
    <t>８　見守り機器の使用・確認</t>
    <rPh sb="2" eb="4">
      <t>ミマモ</t>
    </rPh>
    <rPh sb="5" eb="7">
      <t>キキ</t>
    </rPh>
    <rPh sb="8" eb="10">
      <t>シヨウ</t>
    </rPh>
    <rPh sb="11" eb="13">
      <t>カクニン</t>
    </rPh>
    <phoneticPr fontId="12"/>
  </si>
  <si>
    <t>９　その他の間接業務</t>
    <rPh sb="4" eb="5">
      <t>タ</t>
    </rPh>
    <rPh sb="6" eb="8">
      <t>カンセツ</t>
    </rPh>
    <rPh sb="8" eb="10">
      <t>ギョウム</t>
    </rPh>
    <phoneticPr fontId="12"/>
  </si>
  <si>
    <t>　②　ロボット機器等導入後の前記（４）に係る想定業務時間内訳</t>
    <rPh sb="7" eb="9">
      <t>キキ</t>
    </rPh>
    <rPh sb="9" eb="10">
      <t>トウ</t>
    </rPh>
    <rPh sb="10" eb="13">
      <t>ドウニュウゴ</t>
    </rPh>
    <rPh sb="14" eb="16">
      <t>ゼンキ</t>
    </rPh>
    <rPh sb="20" eb="21">
      <t>カカ</t>
    </rPh>
    <rPh sb="22" eb="24">
      <t>ソウテイ</t>
    </rPh>
    <rPh sb="24" eb="26">
      <t>ギョウム</t>
    </rPh>
    <rPh sb="26" eb="28">
      <t>ジカン</t>
    </rPh>
    <rPh sb="28" eb="30">
      <t>ウチワケ</t>
    </rPh>
    <phoneticPr fontId="12"/>
  </si>
  <si>
    <t>A.業務従事者数</t>
    <phoneticPr fontId="22"/>
  </si>
  <si>
    <t>D. 1件当たりの
平均処理時間（分）</t>
    <phoneticPr fontId="12"/>
  </si>
  <si>
    <t>人時間
E（A×C×D）</t>
    <phoneticPr fontId="12"/>
  </si>
  <si>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12"/>
  </si>
  <si>
    <t>　年間業務時間数想定削減率（％）</t>
    <rPh sb="1" eb="3">
      <t>ネンカン</t>
    </rPh>
    <rPh sb="3" eb="5">
      <t>ギョウム</t>
    </rPh>
    <rPh sb="5" eb="8">
      <t>ジカンスウ</t>
    </rPh>
    <rPh sb="8" eb="10">
      <t>ソウテイ</t>
    </rPh>
    <rPh sb="10" eb="12">
      <t>サクゲン</t>
    </rPh>
    <rPh sb="12" eb="13">
      <t>リツ</t>
    </rPh>
    <phoneticPr fontId="12"/>
  </si>
  <si>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2"/>
  </si>
  <si>
    <t>職員数（実数）</t>
    <rPh sb="0" eb="3">
      <t>ショクインスウ</t>
    </rPh>
    <rPh sb="4" eb="6">
      <t>ジッスウ</t>
    </rPh>
    <phoneticPr fontId="12"/>
  </si>
  <si>
    <t>人</t>
    <rPh sb="0" eb="1">
      <t>ヒト</t>
    </rPh>
    <phoneticPr fontId="12"/>
  </si>
  <si>
    <t>施設利用者数</t>
    <rPh sb="0" eb="2">
      <t>シセツ</t>
    </rPh>
    <rPh sb="2" eb="5">
      <t>リヨウシャ</t>
    </rPh>
    <rPh sb="5" eb="6">
      <t>スウ</t>
    </rPh>
    <phoneticPr fontId="12"/>
  </si>
  <si>
    <t>実支出（予定）額：</t>
    <rPh sb="0" eb="1">
      <t>ジツ</t>
    </rPh>
    <rPh sb="4" eb="6">
      <t>ヨテイ</t>
    </rPh>
    <rPh sb="7" eb="8">
      <t>ガク</t>
    </rPh>
    <phoneticPr fontId="12"/>
  </si>
  <si>
    <t>円</t>
    <rPh sb="0" eb="1">
      <t>エン</t>
    </rPh>
    <phoneticPr fontId="12"/>
  </si>
  <si>
    <t>機器導入費用
（合計）</t>
    <rPh sb="0" eb="2">
      <t>キキ</t>
    </rPh>
    <rPh sb="2" eb="4">
      <t>ドウニュウ</t>
    </rPh>
    <rPh sb="4" eb="6">
      <t>ヒヨウ</t>
    </rPh>
    <rPh sb="8" eb="10">
      <t>ゴウケイ</t>
    </rPh>
    <phoneticPr fontId="12"/>
  </si>
  <si>
    <t>初期設定に要する費用
（合計）</t>
    <rPh sb="0" eb="2">
      <t>ショキ</t>
    </rPh>
    <rPh sb="2" eb="4">
      <t>セッテイ</t>
    </rPh>
    <rPh sb="5" eb="6">
      <t>ヨウ</t>
    </rPh>
    <rPh sb="8" eb="10">
      <t>ヒヨウ</t>
    </rPh>
    <rPh sb="12" eb="14">
      <t>ゴウケイ</t>
    </rPh>
    <phoneticPr fontId="12"/>
  </si>
  <si>
    <t>値引額
（合計）</t>
    <rPh sb="0" eb="2">
      <t>ネビ</t>
    </rPh>
    <rPh sb="2" eb="3">
      <t>ガク</t>
    </rPh>
    <rPh sb="5" eb="7">
      <t>ゴウケイ</t>
    </rPh>
    <phoneticPr fontId="12"/>
  </si>
  <si>
    <t>No.</t>
    <phoneticPr fontId="12"/>
  </si>
  <si>
    <t>導入内容</t>
    <rPh sb="0" eb="2">
      <t>ドウニュウ</t>
    </rPh>
    <rPh sb="2" eb="4">
      <t>ナイヨウ</t>
    </rPh>
    <phoneticPr fontId="12"/>
  </si>
  <si>
    <t>数量</t>
    <rPh sb="0" eb="2">
      <t>スウリョウ</t>
    </rPh>
    <phoneticPr fontId="12"/>
  </si>
  <si>
    <t>単価</t>
    <rPh sb="0" eb="2">
      <t>タンカ</t>
    </rPh>
    <phoneticPr fontId="12"/>
  </si>
  <si>
    <t>機器導入費用</t>
    <rPh sb="0" eb="2">
      <t>キキ</t>
    </rPh>
    <rPh sb="2" eb="4">
      <t>ドウニュウ</t>
    </rPh>
    <rPh sb="4" eb="6">
      <t>ヒヨウ</t>
    </rPh>
    <phoneticPr fontId="12"/>
  </si>
  <si>
    <t>初期設定に要する費用</t>
    <rPh sb="0" eb="2">
      <t>ショキ</t>
    </rPh>
    <rPh sb="2" eb="4">
      <t>セッテイ</t>
    </rPh>
    <rPh sb="5" eb="6">
      <t>ヨウ</t>
    </rPh>
    <rPh sb="8" eb="10">
      <t>ヒヨウ</t>
    </rPh>
    <phoneticPr fontId="12"/>
  </si>
  <si>
    <t>台</t>
  </si>
  <si>
    <t>合計</t>
    <rPh sb="0" eb="2">
      <t>ゴウケイ</t>
    </rPh>
    <phoneticPr fontId="12"/>
  </si>
  <si>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12"/>
  </si>
  <si>
    <t>※</t>
    <phoneticPr fontId="22"/>
  </si>
  <si>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22"/>
  </si>
  <si>
    <t>（注６）</t>
    <rPh sb="1" eb="2">
      <t>チュウ</t>
    </rPh>
    <phoneticPr fontId="12"/>
  </si>
  <si>
    <t>令和７年度（令和６年度からの繰越分）障害福祉分野の介護テクノロジー導入支援事業（介護ロボット等導入支援）
（施設等に対する導入支援分）　事業計画書</t>
    <phoneticPr fontId="12"/>
  </si>
  <si>
    <t>令和７年度（令和６年度からの繰越分）障害福祉分野の介護テクノロジー導入支援事業（介護ロボット等導入支援）
（施設等に対する導入支援分）　積算内訳書</t>
    <phoneticPr fontId="12"/>
  </si>
  <si>
    <t>岐阜県障害福祉分野の介護テクノロジー導入支援事業（介護ロボット等導入支援）　補助協議額　総表　</t>
    <rPh sb="0" eb="3">
      <t>ギフケン</t>
    </rPh>
    <rPh sb="10" eb="12">
      <t>カイゴ</t>
    </rPh>
    <rPh sb="25" eb="27">
      <t>カイゴ</t>
    </rPh>
    <rPh sb="31" eb="32">
      <t>トウ</t>
    </rPh>
    <rPh sb="32" eb="36">
      <t>ドウニュウシエン</t>
    </rPh>
    <phoneticPr fontId="12"/>
  </si>
  <si>
    <t>優先
順位</t>
    <rPh sb="0" eb="2">
      <t>ユウセン</t>
    </rPh>
    <rPh sb="3" eb="5">
      <t>ジュンイ</t>
    </rPh>
    <phoneticPr fontId="12"/>
  </si>
  <si>
    <t>法人名
（○○法人△△）</t>
    <rPh sb="0" eb="2">
      <t>ホウジン</t>
    </rPh>
    <rPh sb="2" eb="3">
      <t>メイ</t>
    </rPh>
    <rPh sb="7" eb="9">
      <t>ホウジン</t>
    </rPh>
    <phoneticPr fontId="12"/>
  </si>
  <si>
    <t>導入
台数
（Ｃ）</t>
    <rPh sb="0" eb="2">
      <t>ドウニュウ</t>
    </rPh>
    <rPh sb="3" eb="5">
      <t>ダイスウ</t>
    </rPh>
    <phoneticPr fontId="12"/>
  </si>
  <si>
    <t>初期設定に
要する費用
（Ｄ）</t>
    <rPh sb="0" eb="2">
      <t>ショキ</t>
    </rPh>
    <rPh sb="2" eb="4">
      <t>セッテイ</t>
    </rPh>
    <rPh sb="6" eb="7">
      <t>ヨウ</t>
    </rPh>
    <rPh sb="9" eb="11">
      <t>ヒヨウ</t>
    </rPh>
    <phoneticPr fontId="12"/>
  </si>
  <si>
    <t>１台当たりの
導入経費
（Ｅ＝Ｂ＋Ｄ／Ｃ）</t>
    <rPh sb="1" eb="2">
      <t>ダイ</t>
    </rPh>
    <rPh sb="2" eb="3">
      <t>ア</t>
    </rPh>
    <rPh sb="7" eb="9">
      <t>ドウニュウ</t>
    </rPh>
    <rPh sb="9" eb="11">
      <t>ケイヒ</t>
    </rPh>
    <phoneticPr fontId="12"/>
  </si>
  <si>
    <t>１台当たりの上限額
（30万円又は
100万円以内）
（Ｆ）</t>
    <rPh sb="1" eb="2">
      <t>ダイ</t>
    </rPh>
    <rPh sb="2" eb="3">
      <t>ア</t>
    </rPh>
    <rPh sb="6" eb="8">
      <t>ジョウゲン</t>
    </rPh>
    <rPh sb="8" eb="9">
      <t>ガク</t>
    </rPh>
    <rPh sb="13" eb="15">
      <t>マンエン</t>
    </rPh>
    <rPh sb="15" eb="16">
      <t>マタ</t>
    </rPh>
    <rPh sb="21" eb="23">
      <t>マンエン</t>
    </rPh>
    <rPh sb="23" eb="25">
      <t>イナイ</t>
    </rPh>
    <phoneticPr fontId="12"/>
  </si>
  <si>
    <t>１台当たりの
金額の選定額
（ＥとＦを比較し少ない方）
（Ｇ）</t>
    <rPh sb="1" eb="2">
      <t>ダイ</t>
    </rPh>
    <rPh sb="2" eb="3">
      <t>ア</t>
    </rPh>
    <rPh sb="7" eb="9">
      <t>キンガク</t>
    </rPh>
    <rPh sb="10" eb="12">
      <t>センテイ</t>
    </rPh>
    <rPh sb="12" eb="13">
      <t>ガク</t>
    </rPh>
    <rPh sb="19" eb="21">
      <t>ヒカク</t>
    </rPh>
    <rPh sb="22" eb="23">
      <t>スク</t>
    </rPh>
    <rPh sb="25" eb="26">
      <t>ホウ</t>
    </rPh>
    <phoneticPr fontId="12"/>
  </si>
  <si>
    <t>＜施設・事業所単位＞
所要額の合計額
（Ｉ）</t>
    <rPh sb="1" eb="3">
      <t>シセツ</t>
    </rPh>
    <rPh sb="4" eb="6">
      <t>ジギョウ</t>
    </rPh>
    <rPh sb="6" eb="7">
      <t>ショ</t>
    </rPh>
    <rPh sb="7" eb="9">
      <t>タンイ</t>
    </rPh>
    <rPh sb="11" eb="14">
      <t>ショヨウガク</t>
    </rPh>
    <rPh sb="15" eb="18">
      <t>ゴウケイガク</t>
    </rPh>
    <phoneticPr fontId="12"/>
  </si>
  <si>
    <t>施設・事業所別の補助上限額
（障害者支援施設：210万円
グループホーム：150万円
その他事業所：120万円）
（Ｊ）</t>
    <rPh sb="0" eb="2">
      <t>シセツ</t>
    </rPh>
    <rPh sb="3" eb="6">
      <t>ジギョウショ</t>
    </rPh>
    <rPh sb="6" eb="7">
      <t>ベツ</t>
    </rPh>
    <rPh sb="8" eb="10">
      <t>ホジョ</t>
    </rPh>
    <rPh sb="10" eb="13">
      <t>ジョウゲンガク</t>
    </rPh>
    <rPh sb="15" eb="18">
      <t>ショウガイシャ</t>
    </rPh>
    <rPh sb="18" eb="20">
      <t>シエン</t>
    </rPh>
    <rPh sb="20" eb="22">
      <t>シセツ</t>
    </rPh>
    <rPh sb="26" eb="28">
      <t>マンエン</t>
    </rPh>
    <rPh sb="40" eb="42">
      <t>マンエン</t>
    </rPh>
    <rPh sb="45" eb="46">
      <t>タ</t>
    </rPh>
    <rPh sb="46" eb="49">
      <t>ジギョウショ</t>
    </rPh>
    <rPh sb="53" eb="55">
      <t>マンエン</t>
    </rPh>
    <phoneticPr fontId="12"/>
  </si>
  <si>
    <t>＜施設・事業所単位＞対象経費の
支出予定額
（K）</t>
    <rPh sb="1" eb="3">
      <t>シセツ</t>
    </rPh>
    <rPh sb="4" eb="7">
      <t>ジギョウショ</t>
    </rPh>
    <rPh sb="7" eb="9">
      <t>タンイ</t>
    </rPh>
    <rPh sb="10" eb="12">
      <t>タイショウ</t>
    </rPh>
    <rPh sb="12" eb="14">
      <t>ケイヒ</t>
    </rPh>
    <rPh sb="16" eb="18">
      <t>シシュツ</t>
    </rPh>
    <rPh sb="18" eb="21">
      <t>ヨテイガク</t>
    </rPh>
    <phoneticPr fontId="12"/>
  </si>
  <si>
    <t>岐阜県</t>
    <rPh sb="0" eb="3">
      <t>ギフケン</t>
    </rPh>
    <phoneticPr fontId="12"/>
  </si>
  <si>
    <t>対象経費支出予定額合計</t>
    <rPh sb="0" eb="2">
      <t>タイショウ</t>
    </rPh>
    <rPh sb="2" eb="4">
      <t>ケイヒ</t>
    </rPh>
    <rPh sb="4" eb="6">
      <t>シシュツ</t>
    </rPh>
    <rPh sb="6" eb="8">
      <t>ヨテイ</t>
    </rPh>
    <rPh sb="8" eb="9">
      <t>ガク</t>
    </rPh>
    <rPh sb="9" eb="11">
      <t>ゴウケイ</t>
    </rPh>
    <phoneticPr fontId="12"/>
  </si>
  <si>
    <t>県補助協議額（K）×３/４</t>
    <rPh sb="0" eb="1">
      <t>ケン</t>
    </rPh>
    <rPh sb="1" eb="3">
      <t>ホジョ</t>
    </rPh>
    <rPh sb="3" eb="5">
      <t>キョウギ</t>
    </rPh>
    <rPh sb="5" eb="6">
      <t>ガク</t>
    </rPh>
    <phoneticPr fontId="12"/>
  </si>
  <si>
    <t>「Ａ」欄は、「移乗介護」、「移動支援」、「排泄支援」、「見守り・コミュニケーション」、「入浴支援」、「機能訓練支援」、「食事・栄養管理支援」から選択すること。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51" eb="55">
      <t>キノウクンレン</t>
    </rPh>
    <rPh sb="55" eb="57">
      <t>シエン</t>
    </rPh>
    <rPh sb="60" eb="62">
      <t>ショクジ</t>
    </rPh>
    <rPh sb="63" eb="65">
      <t>エイヨウ</t>
    </rPh>
    <rPh sb="65" eb="69">
      <t>カンリシエン</t>
    </rPh>
    <rPh sb="72" eb="74">
      <t>センタク</t>
    </rPh>
    <phoneticPr fontId="12"/>
  </si>
  <si>
    <t>機器をリース等により導入する場合、リース等に要する料金を「Ｂ」欄に記載すること。</t>
    <rPh sb="0" eb="2">
      <t>キキ</t>
    </rPh>
    <rPh sb="6" eb="7">
      <t>トウ</t>
    </rPh>
    <rPh sb="10" eb="12">
      <t>ドウニュウ</t>
    </rPh>
    <rPh sb="14" eb="16">
      <t>バアイ</t>
    </rPh>
    <rPh sb="20" eb="21">
      <t>トウ</t>
    </rPh>
    <rPh sb="22" eb="23">
      <t>ヨウ</t>
    </rPh>
    <rPh sb="25" eb="27">
      <t>リョウキン</t>
    </rPh>
    <rPh sb="31" eb="32">
      <t>ラン</t>
    </rPh>
    <rPh sb="33" eb="35">
      <t>キサイ</t>
    </rPh>
    <phoneticPr fontId="12"/>
  </si>
  <si>
    <t>「H」欄は、千円未満を切り捨て。</t>
    <rPh sb="3" eb="4">
      <t>ラン</t>
    </rPh>
    <rPh sb="6" eb="8">
      <t>センエン</t>
    </rPh>
    <rPh sb="8" eb="10">
      <t>ミマン</t>
    </rPh>
    <rPh sb="11" eb="12">
      <t>キ</t>
    </rPh>
    <rPh sb="13" eb="14">
      <t>ス</t>
    </rPh>
    <phoneticPr fontId="12"/>
  </si>
  <si>
    <t>岐阜県</t>
    <rPh sb="0" eb="3">
      <t>ギフケン</t>
    </rPh>
    <phoneticPr fontId="12"/>
  </si>
  <si>
    <t>岐阜県</t>
    <rPh sb="0" eb="3">
      <t>ギフケン</t>
    </rPh>
    <phoneticPr fontId="12"/>
  </si>
  <si>
    <t>※見積書（最安値のもの）等の内容と額が一致するよう</t>
    <rPh sb="1" eb="4">
      <t>ミツモリショ</t>
    </rPh>
    <rPh sb="5" eb="8">
      <t>サイヤスネ</t>
    </rPh>
    <rPh sb="12" eb="13">
      <t>トウ</t>
    </rPh>
    <rPh sb="14" eb="16">
      <t>ナイヨウ</t>
    </rPh>
    <rPh sb="17" eb="18">
      <t>ガク</t>
    </rPh>
    <rPh sb="19" eb="21">
      <t>イッチ</t>
    </rPh>
    <phoneticPr fontId="63"/>
  </si>
  <si>
    <t>　必要に応じて行を追加して作成してください。</t>
    <rPh sb="1" eb="3">
      <t>ヒツヨウ</t>
    </rPh>
    <rPh sb="4" eb="5">
      <t>オウ</t>
    </rPh>
    <rPh sb="7" eb="8">
      <t>ギョウ</t>
    </rPh>
    <rPh sb="9" eb="11">
      <t>ツイカ</t>
    </rPh>
    <rPh sb="13" eb="15">
      <t>サクセイ</t>
    </rPh>
    <phoneticPr fontId="63"/>
  </si>
  <si>
    <t>（円）</t>
    <rPh sb="1" eb="2">
      <t>エン</t>
    </rPh>
    <phoneticPr fontId="63"/>
  </si>
  <si>
    <t>項　　目</t>
    <rPh sb="0" eb="1">
      <t>コウ</t>
    </rPh>
    <rPh sb="3" eb="4">
      <t>メ</t>
    </rPh>
    <phoneticPr fontId="63"/>
  </si>
  <si>
    <t>金　　額</t>
    <rPh sb="0" eb="1">
      <t>キン</t>
    </rPh>
    <rPh sb="3" eb="4">
      <t>ガク</t>
    </rPh>
    <phoneticPr fontId="63"/>
  </si>
  <si>
    <t>備　　考</t>
    <rPh sb="0" eb="1">
      <t>ビ</t>
    </rPh>
    <rPh sb="3" eb="4">
      <t>コウ</t>
    </rPh>
    <phoneticPr fontId="63"/>
  </si>
  <si>
    <t>補助対象経費</t>
    <phoneticPr fontId="63"/>
  </si>
  <si>
    <t>ロボット本体費用</t>
    <rPh sb="4" eb="6">
      <t>ホンタイ</t>
    </rPh>
    <rPh sb="6" eb="8">
      <t>ヒヨウ</t>
    </rPh>
    <phoneticPr fontId="63"/>
  </si>
  <si>
    <t>ロボット本体設置費用</t>
    <rPh sb="4" eb="6">
      <t>ホンタイ</t>
    </rPh>
    <rPh sb="6" eb="10">
      <t>セッチヒヨウ</t>
    </rPh>
    <phoneticPr fontId="63"/>
  </si>
  <si>
    <t>初期設定費用</t>
    <rPh sb="0" eb="6">
      <t>ショキセッテイヒヨウ</t>
    </rPh>
    <phoneticPr fontId="63"/>
  </si>
  <si>
    <t>その他対象経費</t>
    <rPh sb="2" eb="3">
      <t>ホカ</t>
    </rPh>
    <rPh sb="3" eb="7">
      <t>タイショウケイヒ</t>
    </rPh>
    <phoneticPr fontId="63"/>
  </si>
  <si>
    <t>小計</t>
    <rPh sb="0" eb="2">
      <t>ショウケイ</t>
    </rPh>
    <phoneticPr fontId="63"/>
  </si>
  <si>
    <t>消費税</t>
    <rPh sb="0" eb="3">
      <t>ショウヒゼイ</t>
    </rPh>
    <phoneticPr fontId="63"/>
  </si>
  <si>
    <t>合計</t>
    <rPh sb="0" eb="2">
      <t>ゴウケイ</t>
    </rPh>
    <phoneticPr fontId="63"/>
  </si>
  <si>
    <t>交換部品等</t>
    <rPh sb="0" eb="5">
      <t>コウカンブヒントウ</t>
    </rPh>
    <phoneticPr fontId="63"/>
  </si>
  <si>
    <t>消耗品等</t>
    <rPh sb="0" eb="4">
      <t>ショウモウヒントウ</t>
    </rPh>
    <phoneticPr fontId="63"/>
  </si>
  <si>
    <t>送料</t>
    <rPh sb="0" eb="2">
      <t>ソウリョウ</t>
    </rPh>
    <phoneticPr fontId="63"/>
  </si>
  <si>
    <t>その他対象外経費</t>
    <rPh sb="2" eb="3">
      <t>タ</t>
    </rPh>
    <rPh sb="3" eb="6">
      <t>タイショウガイ</t>
    </rPh>
    <rPh sb="6" eb="8">
      <t>ケイヒ</t>
    </rPh>
    <phoneticPr fontId="63"/>
  </si>
  <si>
    <t>総合計額（税込）</t>
    <rPh sb="0" eb="3">
      <t>ソウゴウケイ</t>
    </rPh>
    <rPh sb="3" eb="4">
      <t>ガク</t>
    </rPh>
    <rPh sb="5" eb="7">
      <t>ゼイコ</t>
    </rPh>
    <phoneticPr fontId="63"/>
  </si>
  <si>
    <t>記入例</t>
    <rPh sb="0" eb="2">
      <t>キニュウ</t>
    </rPh>
    <rPh sb="2" eb="3">
      <t>レイ</t>
    </rPh>
    <phoneticPr fontId="63"/>
  </si>
  <si>
    <t>非課税　本体+専用バッテリー</t>
    <rPh sb="0" eb="3">
      <t>ヒカゼイ</t>
    </rPh>
    <rPh sb="4" eb="6">
      <t>ホンタイ</t>
    </rPh>
    <rPh sb="7" eb="9">
      <t>センヨウ</t>
    </rPh>
    <phoneticPr fontId="63"/>
  </si>
  <si>
    <t>スリングシート2300×5</t>
    <phoneticPr fontId="63"/>
  </si>
  <si>
    <t>介護ロボット等導入支援　補助対象経費内訳書</t>
    <rPh sb="0" eb="2">
      <t>カイゴ</t>
    </rPh>
    <rPh sb="9" eb="11">
      <t>シエン</t>
    </rPh>
    <rPh sb="12" eb="14">
      <t>ホジョ</t>
    </rPh>
    <phoneticPr fontId="63"/>
  </si>
  <si>
    <t>様式１－１</t>
    <rPh sb="0" eb="2">
      <t>ヨウシキ</t>
    </rPh>
    <phoneticPr fontId="12"/>
  </si>
  <si>
    <t>（様式１-２）</t>
    <rPh sb="1" eb="3">
      <t>ヨウシキ</t>
    </rPh>
    <phoneticPr fontId="12"/>
  </si>
  <si>
    <t>（様式１-３）</t>
    <rPh sb="1" eb="3">
      <t>ヨウシキ</t>
    </rPh>
    <phoneticPr fontId="12"/>
  </si>
  <si>
    <t>（様式１-４）</t>
    <rPh sb="1" eb="3">
      <t>ヨウシキ</t>
    </rPh>
    <phoneticPr fontId="12"/>
  </si>
  <si>
    <t>「Ｅ」欄は、１台当たりの導入経費（「Ｂ」欄に「Ｄ」欄／「Ｃ」欄（１台当たりの初期設定に要する費用）を合計した額）が、10万円未満となる場合は「０」となるため留意すること。</t>
    <rPh sb="3" eb="4">
      <t>ラン</t>
    </rPh>
    <rPh sb="7" eb="8">
      <t>ダイ</t>
    </rPh>
    <rPh sb="8" eb="9">
      <t>ア</t>
    </rPh>
    <rPh sb="12" eb="14">
      <t>ドウニュウ</t>
    </rPh>
    <rPh sb="14" eb="16">
      <t>ケイヒ</t>
    </rPh>
    <rPh sb="20" eb="21">
      <t>ラン</t>
    </rPh>
    <rPh sb="25" eb="26">
      <t>ラン</t>
    </rPh>
    <rPh sb="30" eb="31">
      <t>ラン</t>
    </rPh>
    <rPh sb="33" eb="34">
      <t>ダイ</t>
    </rPh>
    <rPh sb="34" eb="35">
      <t>ア</t>
    </rPh>
    <rPh sb="38" eb="40">
      <t>ショキ</t>
    </rPh>
    <rPh sb="40" eb="42">
      <t>セッテイ</t>
    </rPh>
    <rPh sb="43" eb="44">
      <t>ヨウ</t>
    </rPh>
    <rPh sb="46" eb="48">
      <t>ヒヨウ</t>
    </rPh>
    <rPh sb="50" eb="52">
      <t>ゴウケイ</t>
    </rPh>
    <rPh sb="54" eb="55">
      <t>ガク</t>
    </rPh>
    <rPh sb="61" eb="62">
      <t>エン</t>
    </rPh>
    <rPh sb="62" eb="64">
      <t>ミマン</t>
    </rPh>
    <rPh sb="67" eb="69">
      <t>バアイ</t>
    </rPh>
    <rPh sb="78" eb="80">
      <t>リュウイ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</si>
</sst>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s>
  <fonts count="6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color rgb="FFFF0000"/>
      <name val="ＭＳ Ｐゴシック"/>
      <family val="3"/>
      <charset val="128"/>
    </font>
    <font>
      <sz val="13"/>
      <color theme="1"/>
      <name val="ＭＳ Ｐゴシック"/>
      <family val="3"/>
      <charset val="128"/>
    </font>
    <font>
      <sz val="14"/>
      <color theme="1"/>
      <name val="ＭＳ Ｐゴシック"/>
      <family val="3"/>
      <charset val="128"/>
    </font>
    <font>
      <sz val="12"/>
      <color theme="1"/>
      <name val="ＭＳ Ｐゴシック"/>
      <family val="3"/>
      <charset val="128"/>
    </font>
    <font>
      <sz val="16"/>
      <name val="ＭＳ Ｐゴシック"/>
      <family val="3"/>
      <charset val="128"/>
    </font>
    <font>
      <sz val="14"/>
      <name val="ＭＳ Ｐゴシック"/>
      <family val="3"/>
      <charset val="128"/>
    </font>
    <font>
      <sz val="18"/>
      <name val="ＭＳ Ｐゴシック"/>
      <family val="3"/>
      <charset val="128"/>
    </font>
    <font>
      <b/>
      <sz val="16"/>
      <color theme="1"/>
      <name val="ＭＳ Ｐゴシック"/>
      <family val="3"/>
      <charset val="128"/>
    </font>
    <font>
      <sz val="22"/>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sz val="12"/>
      <color rgb="FFFF0000"/>
      <name val="ＭＳ Ｐゴシック"/>
      <family val="3"/>
      <charset val="128"/>
      <scheme val="minor"/>
    </font>
    <font>
      <sz val="11"/>
      <color theme="1"/>
      <name val="ＭＳ Ｐゴシック"/>
      <family val="2"/>
      <scheme val="minor"/>
    </font>
    <font>
      <sz val="9"/>
      <color rgb="FF000000"/>
      <name val="Meiryo UI"/>
      <family val="3"/>
      <charset val="128"/>
    </font>
    <font>
      <sz val="22"/>
      <name val="ＭＳ Ｐゴシック"/>
      <family val="3"/>
      <charset val="128"/>
    </font>
    <font>
      <sz val="6"/>
      <name val="ＭＳ Ｐゴシック"/>
      <family val="3"/>
      <charset val="128"/>
      <scheme val="minor"/>
    </font>
    <font>
      <sz val="10"/>
      <color theme="1"/>
      <name val="ＭＳ Ｐゴシック"/>
      <family val="2"/>
      <scheme val="minor"/>
    </font>
  </fonts>
  <fills count="11">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FFCC"/>
        <bgColor indexed="64"/>
      </patternFill>
    </fill>
    <fill>
      <patternFill patternType="solid">
        <fgColor rgb="FFCCCCFF"/>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s>
  <cellStyleXfs count="39">
    <xf numFmtId="0" fontId="0" fillId="0" borderId="0">
      <alignment vertical="center"/>
    </xf>
    <xf numFmtId="0" fontId="13" fillId="0" borderId="0"/>
    <xf numFmtId="38" fontId="13" fillId="0" borderId="0" applyFont="0" applyFill="0" applyBorder="0" applyAlignment="0" applyProtection="0"/>
    <xf numFmtId="0" fontId="13" fillId="0" borderId="0"/>
    <xf numFmtId="0" fontId="15"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3" fillId="0" borderId="0">
      <alignment vertical="center"/>
    </xf>
    <xf numFmtId="0" fontId="11" fillId="0" borderId="0">
      <alignment vertical="center"/>
    </xf>
    <xf numFmtId="0" fontId="15" fillId="0" borderId="0">
      <alignment vertical="center"/>
    </xf>
    <xf numFmtId="0" fontId="13" fillId="0" borderId="0"/>
    <xf numFmtId="6" fontId="15" fillId="0" borderId="0" applyFont="0" applyFill="0" applyBorder="0" applyAlignment="0" applyProtection="0">
      <alignment vertical="center"/>
    </xf>
    <xf numFmtId="38" fontId="15" fillId="0" borderId="0" applyFont="0" applyFill="0" applyBorder="0" applyAlignment="0" applyProtection="0"/>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6" fillId="0" borderId="0">
      <alignment vertical="center"/>
    </xf>
    <xf numFmtId="38" fontId="6" fillId="0" borderId="0" applyFont="0" applyFill="0" applyBorder="0" applyAlignment="0" applyProtection="0">
      <alignment vertical="center"/>
    </xf>
    <xf numFmtId="0" fontId="13"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38" fontId="1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38" fontId="60" fillId="0" borderId="0" applyFont="0" applyFill="0" applyBorder="0" applyAlignment="0" applyProtection="0">
      <alignment vertical="center"/>
    </xf>
    <xf numFmtId="0" fontId="60" fillId="0" borderId="0"/>
  </cellStyleXfs>
  <cellXfs count="357">
    <xf numFmtId="0" fontId="0" fillId="0" borderId="0" xfId="0">
      <alignment vertical="center"/>
    </xf>
    <xf numFmtId="0" fontId="14" fillId="0" borderId="0" xfId="0" applyFont="1">
      <alignment vertical="center"/>
    </xf>
    <xf numFmtId="0" fontId="14" fillId="0" borderId="0" xfId="0" applyFont="1" applyAlignment="1">
      <alignment horizontal="left" vertical="center"/>
    </xf>
    <xf numFmtId="0" fontId="18" fillId="0" borderId="0" xfId="9" applyFont="1" applyProtection="1">
      <alignment vertical="center"/>
      <protection locked="0"/>
    </xf>
    <xf numFmtId="0" fontId="17" fillId="0" borderId="0" xfId="9" applyFont="1" applyProtection="1">
      <alignment vertical="center"/>
      <protection locked="0"/>
    </xf>
    <xf numFmtId="0" fontId="28" fillId="0" borderId="4" xfId="9" applyFont="1" applyBorder="1" applyAlignment="1" applyProtection="1">
      <alignment horizontal="right" vertical="center"/>
      <protection locked="0"/>
    </xf>
    <xf numFmtId="0" fontId="30" fillId="0" borderId="0" xfId="9" applyFont="1" applyProtection="1">
      <alignment vertical="center"/>
      <protection locked="0"/>
    </xf>
    <xf numFmtId="0" fontId="21" fillId="0" borderId="0" xfId="9" applyFont="1" applyProtection="1">
      <alignment vertical="center"/>
      <protection locked="0"/>
    </xf>
    <xf numFmtId="6" fontId="17" fillId="0" borderId="0" xfId="11" applyFont="1" applyFill="1" applyBorder="1" applyAlignment="1" applyProtection="1">
      <alignment vertical="center"/>
    </xf>
    <xf numFmtId="0" fontId="16" fillId="0" borderId="0" xfId="9" applyFont="1">
      <alignment vertical="center"/>
    </xf>
    <xf numFmtId="0" fontId="0" fillId="0" borderId="0" xfId="0" applyProtection="1">
      <alignment vertical="center"/>
      <protection locked="0"/>
    </xf>
    <xf numFmtId="0" fontId="30" fillId="0" borderId="0" xfId="0" applyFont="1" applyProtection="1">
      <alignment vertical="center"/>
      <protection locked="0"/>
    </xf>
    <xf numFmtId="41" fontId="28" fillId="0" borderId="0" xfId="11" applyNumberFormat="1" applyFont="1" applyFill="1" applyBorder="1" applyAlignment="1" applyProtection="1">
      <alignment horizontal="right" vertical="center"/>
    </xf>
    <xf numFmtId="0" fontId="37" fillId="0" borderId="0" xfId="0" applyFont="1">
      <alignment vertical="center"/>
    </xf>
    <xf numFmtId="0" fontId="38" fillId="0" borderId="0" xfId="0" applyFont="1">
      <alignment vertical="center"/>
    </xf>
    <xf numFmtId="0" fontId="35" fillId="0" borderId="0" xfId="0" applyFont="1" applyAlignment="1">
      <alignment horizontal="center" vertical="center"/>
    </xf>
    <xf numFmtId="0" fontId="35" fillId="0" borderId="0" xfId="0" applyFont="1" applyAlignment="1">
      <alignment horizontal="center" vertical="center" shrinkToFit="1"/>
    </xf>
    <xf numFmtId="0" fontId="30" fillId="0" borderId="0" xfId="0" applyFont="1">
      <alignment vertical="center"/>
    </xf>
    <xf numFmtId="0" fontId="15" fillId="0" borderId="0" xfId="0" applyFont="1">
      <alignment vertical="center"/>
    </xf>
    <xf numFmtId="0" fontId="40" fillId="0" borderId="0" xfId="0" applyFont="1">
      <alignment vertical="center"/>
    </xf>
    <xf numFmtId="0" fontId="16" fillId="0" borderId="0" xfId="0" applyFont="1">
      <alignment vertical="center"/>
    </xf>
    <xf numFmtId="0" fontId="0" fillId="0" borderId="10" xfId="0" applyBorder="1">
      <alignment vertical="center"/>
    </xf>
    <xf numFmtId="0" fontId="15" fillId="0" borderId="5" xfId="0" applyFont="1" applyBorder="1">
      <alignment vertical="center"/>
    </xf>
    <xf numFmtId="0" fontId="0" fillId="0" borderId="5" xfId="0" applyBorder="1">
      <alignment vertical="center"/>
    </xf>
    <xf numFmtId="0" fontId="0" fillId="0" borderId="18" xfId="0" applyBorder="1">
      <alignment vertical="center"/>
    </xf>
    <xf numFmtId="0" fontId="15" fillId="0" borderId="0" xfId="0" applyFont="1" applyAlignment="1">
      <alignment horizontal="left" vertical="center"/>
    </xf>
    <xf numFmtId="0" fontId="43" fillId="0" borderId="0" xfId="0" applyFont="1">
      <alignment vertical="center"/>
    </xf>
    <xf numFmtId="0" fontId="23" fillId="0" borderId="0" xfId="0" applyFont="1">
      <alignment vertical="center"/>
    </xf>
    <xf numFmtId="0" fontId="36" fillId="0" borderId="0" xfId="0" applyFont="1" applyAlignment="1">
      <alignment horizontal="center" vertical="center"/>
    </xf>
    <xf numFmtId="0" fontId="48" fillId="0" borderId="0" xfId="0" applyFont="1" applyAlignment="1">
      <alignment horizontal="left" vertical="center"/>
    </xf>
    <xf numFmtId="0" fontId="30" fillId="0" borderId="0" xfId="9" applyFont="1" applyAlignment="1" applyProtection="1">
      <alignment horizontal="center" vertical="center"/>
      <protection locked="0"/>
    </xf>
    <xf numFmtId="0" fontId="51" fillId="0" borderId="0" xfId="0" applyFont="1">
      <alignment vertical="center"/>
    </xf>
    <xf numFmtId="0" fontId="52" fillId="0" borderId="0" xfId="0" applyFont="1" applyAlignment="1">
      <alignment horizontal="left" vertical="center"/>
    </xf>
    <xf numFmtId="0" fontId="51" fillId="0" borderId="0" xfId="0" applyFont="1" applyAlignment="1">
      <alignment horizontal="left" vertical="center"/>
    </xf>
    <xf numFmtId="0" fontId="54" fillId="0" borderId="0" xfId="0" applyFont="1">
      <alignment vertical="center"/>
    </xf>
    <xf numFmtId="0" fontId="55" fillId="0" borderId="0" xfId="0" applyFont="1" applyAlignment="1">
      <alignment horizontal="center" vertical="center" wrapText="1"/>
    </xf>
    <xf numFmtId="0" fontId="14" fillId="0" borderId="0" xfId="0" applyFont="1" applyAlignment="1">
      <alignment vertical="center" wrapText="1"/>
    </xf>
    <xf numFmtId="0" fontId="51" fillId="0" borderId="2" xfId="0" applyFont="1" applyBorder="1" applyAlignment="1">
      <alignment vertical="center" wrapText="1"/>
    </xf>
    <xf numFmtId="0" fontId="47" fillId="0" borderId="2" xfId="0" applyFont="1" applyBorder="1" applyAlignment="1">
      <alignment wrapText="1"/>
    </xf>
    <xf numFmtId="0" fontId="56" fillId="0" borderId="2" xfId="0" applyFont="1" applyBorder="1" applyAlignment="1">
      <alignment horizontal="right" wrapText="1"/>
    </xf>
    <xf numFmtId="0" fontId="51" fillId="0" borderId="0" xfId="0" applyFont="1" applyAlignment="1">
      <alignment horizontal="right"/>
    </xf>
    <xf numFmtId="0" fontId="52" fillId="0" borderId="1" xfId="0" applyFont="1" applyBorder="1" applyAlignment="1">
      <alignment horizontal="center" vertical="center"/>
    </xf>
    <xf numFmtId="0" fontId="49" fillId="0" borderId="4" xfId="0" applyFont="1" applyBorder="1" applyAlignment="1">
      <alignment horizontal="center" vertical="center" wrapText="1"/>
    </xf>
    <xf numFmtId="0" fontId="49" fillId="0" borderId="1" xfId="0" applyFont="1" applyBorder="1" applyAlignment="1">
      <alignment horizontal="center" vertical="center" wrapText="1" shrinkToFit="1"/>
    </xf>
    <xf numFmtId="0" fontId="49" fillId="0" borderId="1" xfId="0" applyFont="1" applyBorder="1" applyAlignment="1">
      <alignment horizontal="center" vertical="center" shrinkToFit="1"/>
    </xf>
    <xf numFmtId="0" fontId="49" fillId="0" borderId="6" xfId="0" applyFont="1" applyBorder="1" applyAlignment="1">
      <alignment horizontal="center" vertical="center" shrinkToFit="1"/>
    </xf>
    <xf numFmtId="0" fontId="52" fillId="0" borderId="4" xfId="0" applyFont="1" applyBorder="1" applyAlignment="1">
      <alignment horizontal="center" vertical="center" wrapText="1" shrinkToFit="1"/>
    </xf>
    <xf numFmtId="0" fontId="52" fillId="0" borderId="1" xfId="0" applyFont="1" applyBorder="1" applyAlignment="1">
      <alignment horizontal="center" vertical="center" wrapText="1" shrinkToFit="1"/>
    </xf>
    <xf numFmtId="0" fontId="49" fillId="0" borderId="69" xfId="0" applyFont="1" applyBorder="1" applyAlignment="1">
      <alignment horizontal="center" vertical="center" wrapText="1" shrinkToFit="1"/>
    </xf>
    <xf numFmtId="0" fontId="52" fillId="0" borderId="1" xfId="0" applyFont="1" applyBorder="1" applyProtection="1">
      <alignment vertical="center"/>
      <protection locked="0"/>
    </xf>
    <xf numFmtId="0" fontId="49" fillId="0" borderId="14" xfId="0" applyFont="1" applyBorder="1" applyAlignment="1" applyProtection="1">
      <alignment horizontal="center" vertical="center" wrapText="1" shrinkToFit="1"/>
      <protection locked="0"/>
    </xf>
    <xf numFmtId="0" fontId="49" fillId="0" borderId="2" xfId="0" applyFont="1" applyBorder="1" applyAlignment="1" applyProtection="1">
      <alignment horizontal="center" vertical="center" wrapText="1" shrinkToFit="1"/>
      <protection locked="0"/>
    </xf>
    <xf numFmtId="0" fontId="49" fillId="8" borderId="1" xfId="0" applyFont="1" applyFill="1" applyBorder="1" applyAlignment="1">
      <alignment horizontal="center" vertical="center" wrapText="1" shrinkToFit="1"/>
    </xf>
    <xf numFmtId="38" fontId="49" fillId="0" borderId="2" xfId="33" applyFont="1" applyFill="1" applyBorder="1" applyAlignment="1" applyProtection="1">
      <alignment vertical="center" wrapText="1" shrinkToFit="1"/>
      <protection locked="0"/>
    </xf>
    <xf numFmtId="38" fontId="49" fillId="0" borderId="14" xfId="33" applyFont="1" applyFill="1" applyBorder="1" applyAlignment="1" applyProtection="1">
      <alignment vertical="center" wrapText="1" shrinkToFit="1"/>
      <protection locked="0"/>
    </xf>
    <xf numFmtId="38" fontId="49" fillId="3" borderId="14" xfId="33" applyFont="1" applyFill="1" applyBorder="1" applyAlignment="1">
      <alignment vertical="center" wrapText="1" shrinkToFit="1"/>
    </xf>
    <xf numFmtId="38" fontId="49" fillId="3" borderId="13" xfId="33" applyFont="1" applyFill="1" applyBorder="1" applyAlignment="1">
      <alignment vertical="center" shrinkToFit="1"/>
    </xf>
    <xf numFmtId="38" fontId="0" fillId="0" borderId="0" xfId="33" applyFont="1">
      <alignment vertical="center"/>
    </xf>
    <xf numFmtId="0" fontId="49" fillId="0" borderId="1" xfId="0" applyFont="1" applyBorder="1" applyAlignment="1" applyProtection="1">
      <alignment horizontal="center" vertical="center" wrapText="1" shrinkToFit="1"/>
      <protection locked="0"/>
    </xf>
    <xf numFmtId="38" fontId="52" fillId="0" borderId="71" xfId="33" applyFont="1" applyFill="1" applyBorder="1" applyAlignment="1">
      <alignment horizontal="right" vertical="center"/>
    </xf>
    <xf numFmtId="38" fontId="52" fillId="0" borderId="72" xfId="33" applyFont="1" applyFill="1" applyBorder="1" applyAlignment="1">
      <alignment horizontal="right" vertical="center"/>
    </xf>
    <xf numFmtId="38" fontId="52" fillId="8" borderId="71" xfId="33" applyFont="1" applyFill="1" applyBorder="1" applyAlignment="1">
      <alignment horizontal="right" vertical="center"/>
    </xf>
    <xf numFmtId="38" fontId="52" fillId="0" borderId="71" xfId="33" applyFont="1" applyFill="1" applyBorder="1" applyAlignment="1">
      <alignment horizontal="center" vertical="center"/>
    </xf>
    <xf numFmtId="38" fontId="52" fillId="0" borderId="72" xfId="33" applyFont="1" applyFill="1" applyBorder="1" applyAlignment="1">
      <alignment vertical="center"/>
    </xf>
    <xf numFmtId="38" fontId="52" fillId="0" borderId="71" xfId="33" applyFont="1" applyFill="1" applyBorder="1" applyAlignment="1">
      <alignment vertical="center"/>
    </xf>
    <xf numFmtId="38" fontId="52" fillId="3" borderId="71" xfId="33" applyFont="1" applyFill="1" applyBorder="1" applyAlignment="1">
      <alignment vertical="center"/>
    </xf>
    <xf numFmtId="38" fontId="52" fillId="3" borderId="4" xfId="33" applyFont="1" applyFill="1" applyBorder="1" applyAlignment="1">
      <alignment vertical="center"/>
    </xf>
    <xf numFmtId="38" fontId="52" fillId="0" borderId="0" xfId="33" applyFont="1" applyFill="1" applyBorder="1" applyAlignment="1">
      <alignment horizontal="center" vertical="center"/>
    </xf>
    <xf numFmtId="38" fontId="52" fillId="0" borderId="0" xfId="33" applyFont="1" applyFill="1" applyBorder="1" applyAlignment="1">
      <alignment horizontal="right" vertical="center"/>
    </xf>
    <xf numFmtId="38" fontId="52" fillId="0" borderId="0" xfId="33" applyFont="1" applyFill="1" applyBorder="1" applyAlignment="1">
      <alignment vertical="center"/>
    </xf>
    <xf numFmtId="38" fontId="52" fillId="0" borderId="0" xfId="33" applyFont="1" applyFill="1" applyBorder="1">
      <alignment vertical="center"/>
    </xf>
    <xf numFmtId="38" fontId="52" fillId="0" borderId="22" xfId="33" applyFont="1" applyFill="1" applyBorder="1" applyAlignment="1">
      <alignment vertical="center"/>
    </xf>
    <xf numFmtId="38" fontId="52" fillId="3" borderId="15" xfId="33" applyFont="1" applyFill="1" applyBorder="1">
      <alignment vertical="center"/>
    </xf>
    <xf numFmtId="38" fontId="52" fillId="0" borderId="74" xfId="33" applyFont="1" applyFill="1" applyBorder="1" applyAlignment="1">
      <alignment vertical="center"/>
    </xf>
    <xf numFmtId="38" fontId="52" fillId="3" borderId="20" xfId="33" applyFont="1" applyFill="1" applyBorder="1">
      <alignment vertical="center"/>
    </xf>
    <xf numFmtId="0" fontId="52" fillId="0" borderId="0" xfId="0" applyFont="1">
      <alignment vertical="center"/>
    </xf>
    <xf numFmtId="0" fontId="52" fillId="0" borderId="0" xfId="0" applyFont="1" applyAlignment="1">
      <alignment horizontal="right" vertical="center"/>
    </xf>
    <xf numFmtId="0" fontId="57" fillId="0" borderId="0" xfId="0" applyFont="1">
      <alignment vertical="center"/>
    </xf>
    <xf numFmtId="38" fontId="14" fillId="0" borderId="0" xfId="0" applyNumberFormat="1" applyFont="1" applyAlignment="1">
      <alignment horizontal="left" vertical="center"/>
    </xf>
    <xf numFmtId="0" fontId="23" fillId="0" borderId="0" xfId="0" applyFont="1" applyProtection="1">
      <alignment vertical="center"/>
      <protection locked="0"/>
    </xf>
    <xf numFmtId="0" fontId="23" fillId="0" borderId="0" xfId="0" applyFont="1" applyAlignment="1" applyProtection="1">
      <alignment vertical="center" shrinkToFit="1"/>
      <protection locked="0"/>
    </xf>
    <xf numFmtId="0" fontId="17"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5" fillId="0" borderId="0" xfId="9">
      <alignment vertical="center"/>
    </xf>
    <xf numFmtId="0" fontId="15" fillId="0" borderId="0" xfId="9" applyProtection="1">
      <alignment vertical="center"/>
      <protection locked="0"/>
    </xf>
    <xf numFmtId="0" fontId="15" fillId="0" borderId="0" xfId="9" applyAlignment="1" applyProtection="1">
      <alignment horizontal="left" vertical="top" wrapText="1"/>
      <protection locked="0"/>
    </xf>
    <xf numFmtId="0" fontId="28" fillId="0" borderId="0" xfId="9" applyFont="1" applyProtection="1">
      <alignment vertical="center"/>
      <protection locked="0"/>
    </xf>
    <xf numFmtId="0" fontId="50" fillId="0" borderId="4" xfId="0" applyFont="1" applyBorder="1" applyAlignment="1">
      <alignment horizontal="center" vertical="center" wrapText="1" shrinkToFit="1"/>
    </xf>
    <xf numFmtId="38" fontId="49" fillId="3" borderId="14" xfId="33" applyFont="1" applyFill="1" applyBorder="1" applyAlignment="1">
      <alignment vertical="center" shrinkToFit="1"/>
    </xf>
    <xf numFmtId="38" fontId="52" fillId="3" borderId="4" xfId="33" applyFont="1" applyFill="1" applyBorder="1">
      <alignment vertical="center"/>
    </xf>
    <xf numFmtId="38" fontId="52" fillId="3" borderId="70" xfId="0" applyNumberFormat="1" applyFont="1" applyFill="1" applyBorder="1">
      <alignment vertical="center"/>
    </xf>
    <xf numFmtId="38" fontId="52" fillId="3" borderId="1" xfId="33" applyFont="1" applyFill="1" applyBorder="1" applyAlignment="1">
      <alignment vertical="center"/>
    </xf>
    <xf numFmtId="38" fontId="52" fillId="3" borderId="73" xfId="33" applyFont="1" applyFill="1" applyBorder="1">
      <alignment vertical="center"/>
    </xf>
    <xf numFmtId="38" fontId="52" fillId="3" borderId="41" xfId="33" applyFont="1" applyFill="1" applyBorder="1" applyAlignment="1">
      <alignment vertical="center"/>
    </xf>
    <xf numFmtId="38" fontId="14" fillId="0" borderId="0" xfId="33" applyFont="1" applyFill="1">
      <alignment vertical="center"/>
    </xf>
    <xf numFmtId="178" fontId="23" fillId="0" borderId="0" xfId="0" applyNumberFormat="1" applyFont="1" applyAlignment="1">
      <alignment horizontal="center" vertical="center"/>
    </xf>
    <xf numFmtId="41" fontId="34" fillId="0" borderId="0" xfId="0" applyNumberFormat="1" applyFont="1" applyAlignment="1">
      <alignment horizontal="center" vertical="center"/>
    </xf>
    <xf numFmtId="0" fontId="0" fillId="0" borderId="0" xfId="0" applyAlignment="1">
      <alignment horizontal="center" vertical="center"/>
    </xf>
    <xf numFmtId="0" fontId="0" fillId="0" borderId="23" xfId="0" applyBorder="1">
      <alignment vertical="center"/>
    </xf>
    <xf numFmtId="0" fontId="0" fillId="0" borderId="12" xfId="0" applyBorder="1">
      <alignment vertical="center"/>
    </xf>
    <xf numFmtId="0" fontId="39" fillId="0" borderId="0" xfId="0" applyFont="1" applyAlignment="1">
      <alignment horizontal="center" vertical="center"/>
    </xf>
    <xf numFmtId="177" fontId="45" fillId="0" borderId="0" xfId="0" applyNumberFormat="1" applyFont="1">
      <alignment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2" fillId="0" borderId="0" xfId="0" applyFont="1" applyAlignment="1">
      <alignment horizontal="center" vertical="center" wrapText="1"/>
    </xf>
    <xf numFmtId="177" fontId="23" fillId="0" borderId="0" xfId="0" applyNumberFormat="1" applyFont="1">
      <alignment vertical="center"/>
    </xf>
    <xf numFmtId="0" fontId="16" fillId="0" borderId="0" xfId="35" applyFont="1">
      <alignment vertical="center"/>
    </xf>
    <xf numFmtId="0" fontId="27" fillId="0" borderId="0" xfId="35" applyFont="1" applyAlignment="1">
      <alignment horizontal="center" vertical="center"/>
    </xf>
    <xf numFmtId="0" fontId="1" fillId="0" borderId="0" xfId="35">
      <alignment vertical="center"/>
    </xf>
    <xf numFmtId="0" fontId="16" fillId="0" borderId="0" xfId="35" applyFont="1" applyProtection="1">
      <alignment vertical="center"/>
      <protection locked="0"/>
    </xf>
    <xf numFmtId="0" fontId="19" fillId="0" borderId="0" xfId="35" applyFont="1" applyAlignment="1" applyProtection="1">
      <alignment horizontal="center" vertical="center"/>
      <protection locked="0"/>
    </xf>
    <xf numFmtId="0" fontId="1" fillId="0" borderId="0" xfId="35" applyProtection="1">
      <alignment vertical="center"/>
      <protection locked="0"/>
    </xf>
    <xf numFmtId="0" fontId="35" fillId="0" borderId="0" xfId="35" applyFont="1" applyAlignment="1" applyProtection="1">
      <alignment horizontal="center" vertical="center" shrinkToFit="1"/>
      <protection locked="0"/>
    </xf>
    <xf numFmtId="0" fontId="34" fillId="0" borderId="0" xfId="35" applyFont="1" applyAlignment="1" applyProtection="1">
      <alignment horizontal="center" vertical="center"/>
      <protection locked="0"/>
    </xf>
    <xf numFmtId="0" fontId="28" fillId="0" borderId="0" xfId="0" applyFont="1" applyAlignment="1" applyProtection="1">
      <alignment horizontal="left" vertical="center"/>
      <protection locked="0"/>
    </xf>
    <xf numFmtId="0" fontId="14" fillId="0" borderId="0" xfId="0" applyFont="1" applyProtection="1">
      <alignment vertical="center"/>
      <protection locked="0"/>
    </xf>
    <xf numFmtId="0" fontId="14" fillId="0" borderId="0" xfId="0" applyFont="1" applyAlignment="1" applyProtection="1">
      <alignment horizontal="left" vertical="center"/>
      <protection locked="0"/>
    </xf>
    <xf numFmtId="41" fontId="30" fillId="0" borderId="0" xfId="0" applyNumberFormat="1" applyFont="1" applyAlignment="1">
      <alignment horizontal="center" vertical="center"/>
    </xf>
    <xf numFmtId="0" fontId="59" fillId="0" borderId="0" xfId="0" applyFont="1">
      <alignment vertical="center"/>
    </xf>
    <xf numFmtId="0" fontId="28" fillId="0" borderId="0" xfId="0" applyFont="1">
      <alignment vertical="center"/>
    </xf>
    <xf numFmtId="0" fontId="28" fillId="0" borderId="0" xfId="0" applyFont="1" applyAlignment="1">
      <alignment horizontal="left" vertical="center"/>
    </xf>
    <xf numFmtId="178" fontId="14" fillId="0" borderId="24" xfId="0" applyNumberFormat="1" applyFont="1" applyBorder="1" applyAlignment="1">
      <alignment horizontal="center" vertical="center" shrinkToFit="1"/>
    </xf>
    <xf numFmtId="0" fontId="34" fillId="0" borderId="0" xfId="0" applyFont="1" applyAlignment="1">
      <alignment horizontal="center" vertical="center"/>
    </xf>
    <xf numFmtId="181" fontId="0" fillId="0" borderId="0" xfId="0" applyNumberFormat="1" applyAlignment="1">
      <alignment vertical="center" shrinkToFit="1"/>
    </xf>
    <xf numFmtId="181" fontId="0" fillId="0" borderId="0" xfId="0" applyNumberFormat="1" applyAlignment="1">
      <alignment horizontal="right" vertical="center" shrinkToFit="1"/>
    </xf>
    <xf numFmtId="182" fontId="0" fillId="0" borderId="0" xfId="0" applyNumberFormat="1" applyAlignment="1">
      <alignment vertical="center" shrinkToFit="1"/>
    </xf>
    <xf numFmtId="183" fontId="0" fillId="0" borderId="0" xfId="0" applyNumberFormat="1" applyAlignment="1">
      <alignment vertical="center" shrinkToFit="1"/>
    </xf>
    <xf numFmtId="184" fontId="0" fillId="0" borderId="0" xfId="0" applyNumberFormat="1" applyAlignment="1">
      <alignment vertical="center" shrinkToFit="1"/>
    </xf>
    <xf numFmtId="0" fontId="14" fillId="0" borderId="48" xfId="0" applyFont="1" applyBorder="1" applyAlignment="1">
      <alignment horizontal="left" vertical="center" shrinkToFit="1"/>
    </xf>
    <xf numFmtId="180" fontId="14" fillId="0" borderId="48" xfId="0" applyNumberFormat="1" applyFont="1" applyBorder="1" applyAlignment="1">
      <alignment vertical="center" shrinkToFit="1"/>
    </xf>
    <xf numFmtId="181" fontId="14" fillId="0" borderId="48" xfId="0" applyNumberFormat="1" applyFont="1" applyBorder="1" applyAlignment="1">
      <alignment vertical="center" shrinkToFit="1"/>
    </xf>
    <xf numFmtId="182" fontId="14" fillId="0" borderId="48" xfId="0" applyNumberFormat="1" applyFont="1" applyBorder="1" applyAlignment="1">
      <alignment vertical="center" shrinkToFit="1"/>
    </xf>
    <xf numFmtId="183" fontId="14" fillId="2" borderId="11" xfId="0" applyNumberFormat="1" applyFont="1" applyFill="1" applyBorder="1" applyAlignment="1">
      <alignment vertical="center" shrinkToFit="1"/>
    </xf>
    <xf numFmtId="184" fontId="14" fillId="2" borderId="11" xfId="0" applyNumberFormat="1" applyFont="1" applyFill="1" applyBorder="1" applyAlignment="1">
      <alignment vertical="center" shrinkToFit="1"/>
    </xf>
    <xf numFmtId="0" fontId="14" fillId="0" borderId="52" xfId="0" applyFont="1" applyBorder="1" applyAlignment="1">
      <alignment horizontal="left" vertical="center" shrinkToFit="1"/>
    </xf>
    <xf numFmtId="180" fontId="14" fillId="0" borderId="52" xfId="0" applyNumberFormat="1" applyFont="1" applyBorder="1" applyAlignment="1">
      <alignment vertical="center" shrinkToFit="1"/>
    </xf>
    <xf numFmtId="181" fontId="14" fillId="0" borderId="52" xfId="0" applyNumberFormat="1" applyFont="1" applyBorder="1" applyAlignment="1">
      <alignment vertical="center" shrinkToFit="1"/>
    </xf>
    <xf numFmtId="182" fontId="14" fillId="0" borderId="52" xfId="0" applyNumberFormat="1" applyFont="1" applyBorder="1" applyAlignment="1">
      <alignment vertical="center" shrinkToFit="1"/>
    </xf>
    <xf numFmtId="183" fontId="14" fillId="2" borderId="52" xfId="0" applyNumberFormat="1" applyFont="1" applyFill="1" applyBorder="1" applyAlignment="1">
      <alignment vertical="center" shrinkToFit="1"/>
    </xf>
    <xf numFmtId="184" fontId="14" fillId="2" borderId="52" xfId="0" applyNumberFormat="1" applyFont="1" applyFill="1" applyBorder="1" applyAlignment="1">
      <alignment vertical="center" shrinkToFit="1"/>
    </xf>
    <xf numFmtId="0" fontId="14" fillId="0" borderId="59" xfId="0" applyFont="1" applyBorder="1" applyAlignment="1">
      <alignment horizontal="left" vertical="center" shrinkToFit="1"/>
    </xf>
    <xf numFmtId="180" fontId="14" fillId="0" borderId="59" xfId="0" applyNumberFormat="1" applyFont="1" applyBorder="1" applyAlignment="1">
      <alignment vertical="center" shrinkToFit="1"/>
    </xf>
    <xf numFmtId="181" fontId="14" fillId="0" borderId="59" xfId="0" applyNumberFormat="1" applyFont="1" applyBorder="1" applyAlignment="1">
      <alignment vertical="center" shrinkToFit="1"/>
    </xf>
    <xf numFmtId="182" fontId="14" fillId="0" borderId="59" xfId="0" applyNumberFormat="1" applyFont="1" applyBorder="1" applyAlignment="1">
      <alignment vertical="center" shrinkToFit="1"/>
    </xf>
    <xf numFmtId="183" fontId="14" fillId="2" borderId="59" xfId="0" applyNumberFormat="1" applyFont="1" applyFill="1" applyBorder="1" applyAlignment="1">
      <alignment vertical="center" shrinkToFit="1"/>
    </xf>
    <xf numFmtId="184" fontId="14" fillId="2" borderId="59" xfId="0" applyNumberFormat="1" applyFont="1" applyFill="1" applyBorder="1" applyAlignment="1">
      <alignment vertical="center" shrinkToFit="1"/>
    </xf>
    <xf numFmtId="0" fontId="14" fillId="0" borderId="65" xfId="0" applyFont="1" applyBorder="1" applyAlignment="1">
      <alignment horizontal="left" vertical="center" shrinkToFit="1"/>
    </xf>
    <xf numFmtId="180" fontId="14" fillId="0" borderId="65" xfId="0" applyNumberFormat="1" applyFont="1" applyBorder="1" applyAlignment="1">
      <alignment vertical="center" shrinkToFit="1"/>
    </xf>
    <xf numFmtId="181" fontId="14" fillId="0" borderId="65" xfId="0" applyNumberFormat="1" applyFont="1" applyBorder="1" applyAlignment="1">
      <alignment vertical="center" shrinkToFit="1"/>
    </xf>
    <xf numFmtId="182" fontId="14" fillId="0" borderId="65" xfId="0" applyNumberFormat="1" applyFont="1" applyBorder="1" applyAlignment="1">
      <alignment vertical="center" shrinkToFit="1"/>
    </xf>
    <xf numFmtId="183" fontId="14" fillId="2" borderId="65" xfId="0" applyNumberFormat="1" applyFont="1" applyFill="1" applyBorder="1" applyAlignment="1">
      <alignment vertical="center" shrinkToFit="1"/>
    </xf>
    <xf numFmtId="184" fontId="14" fillId="2" borderId="65" xfId="0" applyNumberFormat="1" applyFont="1" applyFill="1" applyBorder="1" applyAlignment="1">
      <alignment vertical="center" shrinkToFit="1"/>
    </xf>
    <xf numFmtId="183" fontId="14" fillId="2" borderId="17" xfId="0" applyNumberFormat="1" applyFont="1" applyFill="1" applyBorder="1" applyAlignment="1">
      <alignment vertical="center" shrinkToFit="1"/>
    </xf>
    <xf numFmtId="184" fontId="14" fillId="2" borderId="17" xfId="0" applyNumberFormat="1" applyFont="1" applyFill="1" applyBorder="1" applyAlignment="1">
      <alignment vertical="center" shrinkToFit="1"/>
    </xf>
    <xf numFmtId="181" fontId="14" fillId="0" borderId="1" xfId="0" applyNumberFormat="1" applyFont="1" applyBorder="1" applyAlignment="1">
      <alignment vertical="center" shrinkToFit="1"/>
    </xf>
    <xf numFmtId="182" fontId="14" fillId="0" borderId="1" xfId="0" applyNumberFormat="1" applyFont="1" applyBorder="1" applyAlignment="1">
      <alignment vertical="center" shrinkToFit="1"/>
    </xf>
    <xf numFmtId="183" fontId="14" fillId="2" borderId="1" xfId="0" applyNumberFormat="1" applyFont="1" applyFill="1" applyBorder="1" applyAlignment="1">
      <alignment vertical="center" shrinkToFit="1"/>
    </xf>
    <xf numFmtId="184" fontId="14" fillId="2" borderId="1" xfId="0" applyNumberFormat="1" applyFont="1" applyFill="1" applyBorder="1" applyAlignment="1">
      <alignment vertical="center" shrinkToFit="1"/>
    </xf>
    <xf numFmtId="177" fontId="30" fillId="2" borderId="1" xfId="0" applyNumberFormat="1" applyFont="1" applyFill="1" applyBorder="1">
      <alignment vertical="center"/>
    </xf>
    <xf numFmtId="0" fontId="58" fillId="4" borderId="1" xfId="9" applyFont="1" applyFill="1" applyBorder="1" applyAlignment="1" applyProtection="1">
      <alignment horizontal="center" vertical="center"/>
      <protection locked="0"/>
    </xf>
    <xf numFmtId="0" fontId="58" fillId="0" borderId="0" xfId="9" applyFont="1">
      <alignment vertical="center"/>
    </xf>
    <xf numFmtId="0" fontId="17" fillId="4" borderId="22" xfId="9" applyFont="1" applyFill="1" applyBorder="1" applyAlignment="1">
      <alignment horizontal="center" vertical="center"/>
    </xf>
    <xf numFmtId="0" fontId="17" fillId="4" borderId="30" xfId="9" applyFont="1" applyFill="1" applyBorder="1" applyAlignment="1">
      <alignment horizontal="center" vertical="center"/>
    </xf>
    <xf numFmtId="0" fontId="17" fillId="4" borderId="30" xfId="9" applyFont="1" applyFill="1" applyBorder="1" applyAlignment="1">
      <alignment horizontal="center" vertical="center" shrinkToFit="1"/>
    </xf>
    <xf numFmtId="0" fontId="17" fillId="4" borderId="24" xfId="9" applyFont="1" applyFill="1" applyBorder="1" applyAlignment="1">
      <alignment horizontal="center" vertical="center"/>
    </xf>
    <xf numFmtId="0" fontId="18" fillId="0" borderId="1" xfId="9" applyFont="1" applyBorder="1" applyAlignment="1" applyProtection="1">
      <alignment horizontal="center" vertical="center"/>
      <protection locked="0"/>
    </xf>
    <xf numFmtId="0" fontId="32" fillId="0" borderId="3" xfId="9" applyFont="1" applyBorder="1" applyAlignment="1" applyProtection="1">
      <alignment horizontal="center" vertical="center"/>
      <protection locked="0"/>
    </xf>
    <xf numFmtId="0" fontId="58" fillId="0" borderId="0" xfId="9" applyFont="1" applyAlignment="1" applyProtection="1">
      <alignment horizontal="center" vertical="center"/>
      <protection locked="0"/>
    </xf>
    <xf numFmtId="0" fontId="58" fillId="0" borderId="0" xfId="9" applyFont="1" applyAlignment="1" applyProtection="1">
      <alignment horizontal="left" vertical="center"/>
      <protection locked="0"/>
    </xf>
    <xf numFmtId="0" fontId="0" fillId="7" borderId="11" xfId="0" applyFill="1" applyBorder="1" applyAlignment="1">
      <alignment horizontal="center" vertical="center" wrapText="1"/>
    </xf>
    <xf numFmtId="0" fontId="53" fillId="0" borderId="0" xfId="0" applyFont="1" applyAlignment="1">
      <alignment vertical="center" wrapText="1"/>
    </xf>
    <xf numFmtId="0" fontId="14" fillId="0" borderId="1" xfId="0" applyFont="1" applyBorder="1" applyAlignment="1" applyProtection="1">
      <alignment horizontal="center" vertical="center"/>
      <protection locked="0"/>
    </xf>
    <xf numFmtId="0" fontId="49" fillId="0" borderId="13" xfId="0" applyFont="1" applyBorder="1" applyAlignment="1" applyProtection="1">
      <alignment horizontal="center" vertical="center" wrapText="1"/>
      <protection locked="0"/>
    </xf>
    <xf numFmtId="38" fontId="53" fillId="0" borderId="0" xfId="33" applyFont="1" applyFill="1" applyBorder="1" applyAlignment="1">
      <alignment horizontal="right" vertical="center"/>
    </xf>
    <xf numFmtId="38" fontId="53" fillId="0" borderId="0" xfId="33" applyFont="1" applyFill="1" applyBorder="1" applyAlignment="1">
      <alignment horizontal="left" vertical="center"/>
    </xf>
    <xf numFmtId="0" fontId="53" fillId="0" borderId="0" xfId="0" applyFont="1" applyAlignment="1">
      <alignment horizontal="right" vertical="center"/>
    </xf>
    <xf numFmtId="0" fontId="53" fillId="0" borderId="0" xfId="0" applyFont="1" applyAlignment="1">
      <alignment horizontal="left" vertical="center"/>
    </xf>
    <xf numFmtId="0" fontId="53" fillId="0" borderId="0" xfId="0" applyFont="1">
      <alignment vertical="center"/>
    </xf>
    <xf numFmtId="0" fontId="60" fillId="0" borderId="0" xfId="38" applyAlignment="1">
      <alignment vertical="center"/>
    </xf>
    <xf numFmtId="0" fontId="60" fillId="0" borderId="0" xfId="38" applyAlignment="1">
      <alignment horizontal="right" vertical="center"/>
    </xf>
    <xf numFmtId="0" fontId="60" fillId="0" borderId="10" xfId="38" applyBorder="1" applyAlignment="1">
      <alignment horizontal="centerContinuous" vertical="center"/>
    </xf>
    <xf numFmtId="0" fontId="60" fillId="0" borderId="5" xfId="38" applyBorder="1" applyAlignment="1">
      <alignment horizontal="centerContinuous" vertical="center"/>
    </xf>
    <xf numFmtId="0" fontId="60" fillId="0" borderId="1" xfId="38" applyBorder="1" applyAlignment="1">
      <alignment horizontal="center" vertical="center"/>
    </xf>
    <xf numFmtId="0" fontId="60" fillId="0" borderId="3" xfId="38" applyBorder="1" applyAlignment="1">
      <alignment horizontal="center" vertical="center"/>
    </xf>
    <xf numFmtId="0" fontId="60" fillId="0" borderId="1" xfId="38" applyBorder="1" applyAlignment="1">
      <alignment vertical="center"/>
    </xf>
    <xf numFmtId="3" fontId="60" fillId="0" borderId="1" xfId="38" applyNumberFormat="1" applyBorder="1" applyAlignment="1">
      <alignment vertical="center"/>
    </xf>
    <xf numFmtId="0" fontId="60" fillId="0" borderId="3" xfId="38" applyBorder="1" applyAlignment="1">
      <alignment vertical="center"/>
    </xf>
    <xf numFmtId="0" fontId="60" fillId="9" borderId="4" xfId="38" applyFill="1" applyBorder="1" applyAlignment="1">
      <alignment vertical="center"/>
    </xf>
    <xf numFmtId="3" fontId="60" fillId="9" borderId="1" xfId="38" applyNumberFormat="1" applyFill="1" applyBorder="1" applyAlignment="1">
      <alignment vertical="center"/>
    </xf>
    <xf numFmtId="0" fontId="60" fillId="9" borderId="3" xfId="38" applyFill="1" applyBorder="1" applyAlignment="1">
      <alignment vertical="center"/>
    </xf>
    <xf numFmtId="0" fontId="60" fillId="0" borderId="4" xfId="38" applyBorder="1" applyAlignment="1">
      <alignment vertical="center"/>
    </xf>
    <xf numFmtId="0" fontId="60" fillId="9" borderId="3" xfId="38" applyFill="1" applyBorder="1" applyAlignment="1">
      <alignment vertical="center" shrinkToFit="1"/>
    </xf>
    <xf numFmtId="0" fontId="60" fillId="10" borderId="4" xfId="38" applyFill="1" applyBorder="1" applyAlignment="1">
      <alignment vertical="center"/>
    </xf>
    <xf numFmtId="0" fontId="60" fillId="10" borderId="6" xfId="38" applyFill="1" applyBorder="1" applyAlignment="1">
      <alignment vertical="center"/>
    </xf>
    <xf numFmtId="3" fontId="60" fillId="10" borderId="14" xfId="38" applyNumberFormat="1" applyFill="1" applyBorder="1" applyAlignment="1">
      <alignment vertical="center"/>
    </xf>
    <xf numFmtId="0" fontId="60" fillId="10" borderId="21" xfId="38" applyFill="1" applyBorder="1" applyAlignment="1">
      <alignment vertical="center"/>
    </xf>
    <xf numFmtId="0" fontId="64" fillId="0" borderId="0" xfId="38" applyFont="1" applyAlignment="1">
      <alignment vertical="center"/>
    </xf>
    <xf numFmtId="0" fontId="62" fillId="0" borderId="0" xfId="0" applyFont="1" applyAlignment="1">
      <alignment horizontal="center" vertical="center" wrapText="1"/>
    </xf>
    <xf numFmtId="38" fontId="52" fillId="0" borderId="4" xfId="33" applyFont="1" applyFill="1" applyBorder="1" applyAlignment="1">
      <alignment horizontal="center" vertical="center"/>
    </xf>
    <xf numFmtId="38" fontId="52" fillId="0" borderId="3" xfId="33" applyFont="1" applyFill="1" applyBorder="1" applyAlignment="1">
      <alignment horizontal="center" vertical="center"/>
    </xf>
    <xf numFmtId="0" fontId="46" fillId="0" borderId="1" xfId="0" applyFont="1" applyBorder="1" applyAlignment="1">
      <alignment horizontal="left" vertical="top" wrapText="1"/>
    </xf>
    <xf numFmtId="0" fontId="0" fillId="0" borderId="0" xfId="0" applyAlignment="1">
      <alignment horizontal="center" vertical="center" wrapText="1"/>
    </xf>
    <xf numFmtId="0" fontId="14" fillId="0" borderId="17" xfId="0" applyFont="1" applyBorder="1" applyAlignment="1">
      <alignment horizontal="center" vertical="center" shrinkToFit="1"/>
    </xf>
    <xf numFmtId="0" fontId="14" fillId="0" borderId="14" xfId="0" applyFont="1" applyBorder="1" applyAlignment="1">
      <alignment horizontal="center" vertical="center" shrinkToFit="1"/>
    </xf>
    <xf numFmtId="181" fontId="14" fillId="2" borderId="56" xfId="0" applyNumberFormat="1" applyFont="1" applyFill="1" applyBorder="1" applyAlignment="1">
      <alignment horizontal="right" vertical="center" shrinkToFit="1"/>
    </xf>
    <xf numFmtId="181" fontId="14" fillId="2" borderId="57" xfId="0" applyNumberFormat="1" applyFont="1" applyFill="1" applyBorder="1" applyAlignment="1">
      <alignment horizontal="right" vertical="center" shrinkToFit="1"/>
    </xf>
    <xf numFmtId="181" fontId="14" fillId="2" borderId="58" xfId="0" applyNumberFormat="1" applyFont="1" applyFill="1" applyBorder="1" applyAlignment="1">
      <alignment horizontal="right" vertical="center" shrinkToFit="1"/>
    </xf>
    <xf numFmtId="181" fontId="14" fillId="2" borderId="53" xfId="0" applyNumberFormat="1" applyFont="1" applyFill="1" applyBorder="1" applyAlignment="1">
      <alignment horizontal="right" vertical="center" shrinkToFit="1"/>
    </xf>
    <xf numFmtId="181" fontId="14" fillId="2" borderId="54" xfId="0" applyNumberFormat="1" applyFont="1" applyFill="1" applyBorder="1" applyAlignment="1">
      <alignment horizontal="right" vertical="center" shrinkToFit="1"/>
    </xf>
    <xf numFmtId="181" fontId="14" fillId="2" borderId="55" xfId="0" applyNumberFormat="1" applyFont="1" applyFill="1" applyBorder="1" applyAlignment="1">
      <alignment horizontal="right" vertical="center" shrinkToFit="1"/>
    </xf>
    <xf numFmtId="0" fontId="14" fillId="7" borderId="4" xfId="0" applyFont="1" applyFill="1" applyBorder="1" applyAlignment="1">
      <alignment horizontal="center" vertical="center" shrinkToFit="1"/>
    </xf>
    <xf numFmtId="0" fontId="14" fillId="7" borderId="6" xfId="0" applyFont="1" applyFill="1" applyBorder="1" applyAlignment="1">
      <alignment horizontal="center" vertical="center" shrinkToFit="1"/>
    </xf>
    <xf numFmtId="181" fontId="14" fillId="2" borderId="4" xfId="0" applyNumberFormat="1" applyFont="1" applyFill="1" applyBorder="1" applyAlignment="1">
      <alignment horizontal="right" vertical="center" shrinkToFit="1"/>
    </xf>
    <xf numFmtId="181" fontId="14" fillId="2" borderId="6" xfId="0" applyNumberFormat="1" applyFont="1" applyFill="1" applyBorder="1" applyAlignment="1">
      <alignment horizontal="right" vertical="center" shrinkToFit="1"/>
    </xf>
    <xf numFmtId="181" fontId="14" fillId="2" borderId="3" xfId="0" applyNumberFormat="1" applyFont="1" applyFill="1" applyBorder="1" applyAlignment="1">
      <alignment horizontal="right" vertical="center" shrinkToFit="1"/>
    </xf>
    <xf numFmtId="0" fontId="14" fillId="0" borderId="11" xfId="0" applyFont="1" applyBorder="1" applyAlignment="1">
      <alignment horizontal="center" vertical="center" shrinkToFit="1"/>
    </xf>
    <xf numFmtId="181" fontId="14" fillId="2" borderId="49" xfId="0" applyNumberFormat="1" applyFont="1" applyFill="1" applyBorder="1" applyAlignment="1">
      <alignment horizontal="right" vertical="center" shrinkToFit="1"/>
    </xf>
    <xf numFmtId="181" fontId="14" fillId="2" borderId="50" xfId="0" applyNumberFormat="1" applyFont="1" applyFill="1" applyBorder="1" applyAlignment="1">
      <alignment horizontal="right" vertical="center" shrinkToFit="1"/>
    </xf>
    <xf numFmtId="181" fontId="14" fillId="2" borderId="51" xfId="0" applyNumberFormat="1" applyFont="1" applyFill="1" applyBorder="1" applyAlignment="1">
      <alignment horizontal="right" vertical="center" shrinkToFit="1"/>
    </xf>
    <xf numFmtId="181" fontId="14" fillId="2" borderId="66" xfId="0" applyNumberFormat="1" applyFont="1" applyFill="1" applyBorder="1" applyAlignment="1">
      <alignment horizontal="right" vertical="center" shrinkToFit="1"/>
    </xf>
    <xf numFmtId="181" fontId="14" fillId="2" borderId="67" xfId="0" applyNumberFormat="1" applyFont="1" applyFill="1" applyBorder="1" applyAlignment="1">
      <alignment horizontal="right" vertical="center" shrinkToFit="1"/>
    </xf>
    <xf numFmtId="181" fontId="14" fillId="2" borderId="68" xfId="0" applyNumberFormat="1" applyFont="1" applyFill="1" applyBorder="1" applyAlignment="1">
      <alignment horizontal="right" vertical="center" shrinkToFit="1"/>
    </xf>
    <xf numFmtId="0" fontId="24" fillId="7" borderId="11" xfId="0" applyFont="1" applyFill="1" applyBorder="1" applyAlignment="1">
      <alignment horizontal="center" vertical="center" wrapText="1"/>
    </xf>
    <xf numFmtId="0" fontId="0" fillId="7" borderId="17" xfId="0" applyFill="1" applyBorder="1" applyAlignment="1">
      <alignment horizontal="center" vertical="center" wrapText="1"/>
    </xf>
    <xf numFmtId="0" fontId="28" fillId="7" borderId="4"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28" fillId="7" borderId="3"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21"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29" fillId="7" borderId="11"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41" fillId="7" borderId="17" xfId="0" applyFont="1" applyFill="1" applyBorder="1" applyAlignment="1">
      <alignment horizontal="center" vertical="center" wrapText="1"/>
    </xf>
    <xf numFmtId="0" fontId="0" fillId="0" borderId="13" xfId="0" applyBorder="1" applyAlignment="1">
      <alignment horizontal="left" vertical="center"/>
    </xf>
    <xf numFmtId="0" fontId="0" fillId="0" borderId="2" xfId="0" applyBorder="1" applyAlignment="1">
      <alignment horizontal="left" vertical="center"/>
    </xf>
    <xf numFmtId="0" fontId="0" fillId="0" borderId="21" xfId="0" applyBorder="1" applyAlignment="1">
      <alignment horizontal="left" vertical="center"/>
    </xf>
    <xf numFmtId="0" fontId="42" fillId="0" borderId="1" xfId="0" applyFont="1" applyBorder="1" applyAlignment="1">
      <alignment horizontal="left" vertical="top" wrapText="1"/>
    </xf>
    <xf numFmtId="0" fontId="0" fillId="5" borderId="0" xfId="0" applyFill="1" applyAlignment="1" applyProtection="1">
      <alignment horizontal="left" vertical="center"/>
      <protection locked="0"/>
    </xf>
    <xf numFmtId="0" fontId="0" fillId="5" borderId="45" xfId="0" applyFill="1" applyBorder="1" applyAlignment="1">
      <alignment horizontal="left" vertical="center" shrinkToFit="1"/>
    </xf>
    <xf numFmtId="0" fontId="0" fillId="5" borderId="26" xfId="0" applyFill="1" applyBorder="1" applyAlignment="1">
      <alignment horizontal="left" vertical="center" shrinkToFit="1"/>
    </xf>
    <xf numFmtId="0" fontId="0" fillId="5" borderId="25" xfId="0" applyFill="1" applyBorder="1" applyAlignment="1">
      <alignment horizontal="left" vertical="center" shrinkToFit="1"/>
    </xf>
    <xf numFmtId="179" fontId="34" fillId="0" borderId="44" xfId="0" applyNumberFormat="1" applyFont="1" applyBorder="1" applyAlignment="1">
      <alignment horizontal="center" vertical="center"/>
    </xf>
    <xf numFmtId="179" fontId="34" fillId="0" borderId="28" xfId="0" applyNumberFormat="1" applyFont="1" applyBorder="1" applyAlignment="1">
      <alignment horizontal="center" vertical="center"/>
    </xf>
    <xf numFmtId="179" fontId="34" fillId="0" borderId="27" xfId="0" applyNumberFormat="1" applyFont="1" applyBorder="1" applyAlignment="1">
      <alignment horizontal="center" vertical="center"/>
    </xf>
    <xf numFmtId="0" fontId="14" fillId="5" borderId="45" xfId="0" applyFont="1" applyFill="1" applyBorder="1" applyAlignment="1">
      <alignment horizontal="left" vertical="center" shrinkToFit="1"/>
    </xf>
    <xf numFmtId="0" fontId="14" fillId="5" borderId="26" xfId="0" applyFont="1" applyFill="1" applyBorder="1" applyAlignment="1">
      <alignment horizontal="left" vertical="center" shrinkToFit="1"/>
    </xf>
    <xf numFmtId="0" fontId="14" fillId="5" borderId="25" xfId="0" applyFont="1" applyFill="1" applyBorder="1" applyAlignment="1">
      <alignment horizontal="left" vertical="center" shrinkToFit="1"/>
    </xf>
    <xf numFmtId="178" fontId="0" fillId="0" borderId="43" xfId="0" applyNumberFormat="1" applyBorder="1" applyAlignment="1">
      <alignment horizontal="center" vertical="center" shrinkToFit="1"/>
    </xf>
    <xf numFmtId="178" fontId="0" fillId="0" borderId="42" xfId="0" applyNumberFormat="1" applyBorder="1" applyAlignment="1">
      <alignment horizontal="center" vertical="center" shrinkToFit="1"/>
    </xf>
    <xf numFmtId="178" fontId="14" fillId="0" borderId="43" xfId="0" applyNumberFormat="1" applyFont="1" applyBorder="1" applyAlignment="1">
      <alignment horizontal="center" vertical="center" shrinkToFit="1"/>
    </xf>
    <xf numFmtId="178" fontId="14" fillId="0" borderId="46" xfId="0" applyNumberFormat="1" applyFont="1" applyBorder="1" applyAlignment="1">
      <alignment horizontal="center" vertical="center" shrinkToFit="1"/>
    </xf>
    <xf numFmtId="178" fontId="14" fillId="0" borderId="42" xfId="0" applyNumberFormat="1" applyFont="1" applyBorder="1" applyAlignment="1">
      <alignment horizontal="center" vertical="center" shrinkToFit="1"/>
    </xf>
    <xf numFmtId="178" fontId="23" fillId="0" borderId="46" xfId="0" applyNumberFormat="1" applyFont="1" applyBorder="1" applyAlignment="1">
      <alignment horizontal="center" vertical="center"/>
    </xf>
    <xf numFmtId="178" fontId="23" fillId="0" borderId="47" xfId="0" applyNumberFormat="1" applyFont="1" applyBorder="1" applyAlignment="1">
      <alignment horizontal="center" vertical="center"/>
    </xf>
    <xf numFmtId="0" fontId="28" fillId="0" borderId="0" xfId="0" applyFont="1" applyAlignment="1" applyProtection="1">
      <alignment horizontal="left" vertical="center" wrapText="1" shrinkToFit="1"/>
      <protection locked="0"/>
    </xf>
    <xf numFmtId="0" fontId="28" fillId="0" borderId="0" xfId="0" applyFont="1" applyAlignment="1" applyProtection="1">
      <alignment horizontal="left" vertical="center" shrinkToFit="1"/>
      <protection locked="0"/>
    </xf>
    <xf numFmtId="0" fontId="0" fillId="0" borderId="4"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3"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21" xfId="0" applyBorder="1" applyAlignment="1">
      <alignment horizontal="center"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3" xfId="0" applyFill="1" applyBorder="1" applyAlignment="1">
      <alignment horizontal="center" vertical="center"/>
    </xf>
    <xf numFmtId="0" fontId="31" fillId="0" borderId="44" xfId="0" applyFont="1" applyBorder="1" applyAlignment="1">
      <alignment horizontal="center" vertical="center"/>
    </xf>
    <xf numFmtId="0" fontId="31" fillId="0" borderId="28" xfId="0" applyFont="1" applyBorder="1" applyAlignment="1">
      <alignment horizontal="center" vertical="center"/>
    </xf>
    <xf numFmtId="0" fontId="31" fillId="0" borderId="27" xfId="0" applyFont="1" applyBorder="1" applyAlignment="1">
      <alignment horizontal="center" vertical="center"/>
    </xf>
    <xf numFmtId="0" fontId="27" fillId="0" borderId="0" xfId="0" applyFont="1" applyAlignment="1">
      <alignment horizontal="center" vertical="center" wrapText="1"/>
    </xf>
    <xf numFmtId="0" fontId="34" fillId="0" borderId="2" xfId="0" applyFont="1" applyBorder="1" applyAlignment="1">
      <alignment horizontal="center" vertical="center"/>
    </xf>
    <xf numFmtId="0" fontId="42" fillId="5" borderId="60" xfId="0" applyFont="1" applyFill="1" applyBorder="1" applyAlignment="1">
      <alignment horizontal="center" vertical="center"/>
    </xf>
    <xf numFmtId="0" fontId="29" fillId="5" borderId="61" xfId="0" applyFont="1" applyFill="1" applyBorder="1" applyAlignment="1">
      <alignment horizontal="center"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33" xfId="0" applyBorder="1" applyAlignment="1">
      <alignment horizontal="left" vertical="center"/>
    </xf>
    <xf numFmtId="0" fontId="14" fillId="5" borderId="44" xfId="0" applyFont="1" applyFill="1" applyBorder="1" applyAlignment="1">
      <alignment horizontal="center" vertical="center"/>
    </xf>
    <xf numFmtId="0" fontId="14" fillId="5" borderId="62" xfId="0" applyFont="1" applyFill="1" applyBorder="1" applyAlignment="1">
      <alignment horizontal="center" vertical="center"/>
    </xf>
    <xf numFmtId="0" fontId="0" fillId="0" borderId="32" xfId="0"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42" fillId="5" borderId="45" xfId="0" applyFont="1" applyFill="1" applyBorder="1" applyAlignment="1">
      <alignment horizontal="center" vertical="center"/>
    </xf>
    <xf numFmtId="0" fontId="29" fillId="5" borderId="63" xfId="0" applyFont="1" applyFill="1" applyBorder="1" applyAlignment="1">
      <alignment horizontal="center" vertical="center"/>
    </xf>
    <xf numFmtId="0" fontId="0" fillId="0" borderId="31" xfId="0" applyBorder="1" applyAlignment="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14" fillId="5" borderId="64" xfId="0" applyFont="1" applyFill="1" applyBorder="1" applyAlignment="1">
      <alignment horizontal="center" vertical="center"/>
    </xf>
    <xf numFmtId="0" fontId="14" fillId="5" borderId="21" xfId="0" applyFont="1" applyFill="1" applyBorder="1" applyAlignment="1">
      <alignment horizontal="center" vertical="center"/>
    </xf>
    <xf numFmtId="0" fontId="0" fillId="0" borderId="29" xfId="0" applyBorder="1" applyAlignment="1">
      <alignment horizontal="left" vertical="center"/>
    </xf>
    <xf numFmtId="0" fontId="14" fillId="5" borderId="7" xfId="0" applyFont="1" applyFill="1" applyBorder="1" applyAlignment="1">
      <alignment horizontal="left" vertical="center" shrinkToFit="1"/>
    </xf>
    <xf numFmtId="0" fontId="14" fillId="5" borderId="0" xfId="0" applyFont="1" applyFill="1" applyAlignment="1">
      <alignment horizontal="left" vertical="center" shrinkToFit="1"/>
    </xf>
    <xf numFmtId="0" fontId="14" fillId="5" borderId="9" xfId="0" applyFont="1" applyFill="1" applyBorder="1" applyAlignment="1">
      <alignment horizontal="left" vertical="center" shrinkToFit="1"/>
    </xf>
    <xf numFmtId="0" fontId="58" fillId="4" borderId="1" xfId="9" applyFont="1" applyFill="1" applyBorder="1" applyAlignment="1" applyProtection="1">
      <alignment horizontal="center" vertical="center" wrapText="1"/>
      <protection locked="0"/>
    </xf>
    <xf numFmtId="0" fontId="58" fillId="4" borderId="1" xfId="9" applyFont="1" applyFill="1" applyBorder="1" applyAlignment="1" applyProtection="1">
      <alignment horizontal="center" vertical="center"/>
      <protection locked="0"/>
    </xf>
    <xf numFmtId="0" fontId="25" fillId="0" borderId="1" xfId="9" applyFont="1" applyBorder="1" applyAlignment="1" applyProtection="1">
      <alignment horizontal="left" vertical="top" wrapText="1"/>
      <protection locked="0"/>
    </xf>
    <xf numFmtId="0" fontId="29" fillId="0" borderId="1" xfId="9" applyFont="1" applyBorder="1" applyAlignment="1" applyProtection="1">
      <alignment horizontal="left" vertical="top" wrapText="1"/>
      <protection locked="0"/>
    </xf>
    <xf numFmtId="0" fontId="34" fillId="4" borderId="1" xfId="9" applyFont="1" applyFill="1" applyBorder="1" applyAlignment="1" applyProtection="1">
      <alignment horizontal="center" vertical="center"/>
      <protection locked="0"/>
    </xf>
    <xf numFmtId="41" fontId="32" fillId="2" borderId="4" xfId="11" applyNumberFormat="1" applyFont="1" applyFill="1" applyBorder="1" applyAlignment="1" applyProtection="1">
      <alignment horizontal="right" vertical="center"/>
    </xf>
    <xf numFmtId="41" fontId="32" fillId="2" borderId="6" xfId="11" applyNumberFormat="1" applyFont="1" applyFill="1" applyBorder="1" applyAlignment="1" applyProtection="1">
      <alignment horizontal="right" vertical="center"/>
    </xf>
    <xf numFmtId="41" fontId="32" fillId="2" borderId="3" xfId="11" applyNumberFormat="1" applyFont="1" applyFill="1" applyBorder="1" applyAlignment="1" applyProtection="1">
      <alignment horizontal="right" vertical="center"/>
    </xf>
    <xf numFmtId="0" fontId="17" fillId="0" borderId="1" xfId="9" applyFont="1" applyBorder="1" applyAlignment="1" applyProtection="1">
      <alignment vertical="center"/>
      <protection locked="0"/>
    </xf>
    <xf numFmtId="38" fontId="32" fillId="0" borderId="1" xfId="12" applyFont="1" applyBorder="1" applyAlignment="1" applyProtection="1">
      <alignment horizontal="right" vertical="center"/>
      <protection locked="0"/>
    </xf>
    <xf numFmtId="38" fontId="32" fillId="2" borderId="1" xfId="12" applyFont="1" applyFill="1" applyBorder="1" applyAlignment="1" applyProtection="1">
      <alignment horizontal="right" vertical="center"/>
      <protection locked="0"/>
    </xf>
    <xf numFmtId="0" fontId="21" fillId="4" borderId="1" xfId="9" applyFont="1" applyFill="1" applyBorder="1" applyAlignment="1" applyProtection="1">
      <alignment horizontal="center" vertical="center" wrapText="1" shrinkToFit="1"/>
      <protection locked="0"/>
    </xf>
    <xf numFmtId="0" fontId="21" fillId="4" borderId="1" xfId="9" applyFont="1" applyFill="1" applyBorder="1" applyAlignment="1" applyProtection="1">
      <alignment horizontal="center" vertical="center" shrinkToFit="1"/>
      <protection locked="0"/>
    </xf>
    <xf numFmtId="0" fontId="21" fillId="4" borderId="4" xfId="9" applyFont="1" applyFill="1" applyBorder="1" applyAlignment="1" applyProtection="1">
      <alignment horizontal="center" vertical="center" wrapText="1" shrinkToFit="1"/>
      <protection locked="0"/>
    </xf>
    <xf numFmtId="0" fontId="21" fillId="4" borderId="3" xfId="9" applyFont="1" applyFill="1" applyBorder="1" applyAlignment="1" applyProtection="1">
      <alignment horizontal="center" vertical="center" shrinkToFit="1"/>
      <protection locked="0"/>
    </xf>
    <xf numFmtId="41" fontId="17" fillId="2" borderId="1" xfId="11" applyNumberFormat="1" applyFont="1" applyFill="1" applyBorder="1" applyAlignment="1" applyProtection="1">
      <alignment vertical="center"/>
    </xf>
    <xf numFmtId="6" fontId="17" fillId="2" borderId="1" xfId="11" applyFont="1" applyFill="1" applyBorder="1" applyAlignment="1" applyProtection="1">
      <alignment vertical="center"/>
    </xf>
    <xf numFmtId="41" fontId="17" fillId="2" borderId="4" xfId="11" applyNumberFormat="1" applyFont="1" applyFill="1" applyBorder="1" applyAlignment="1" applyProtection="1">
      <alignment vertical="center"/>
      <protection locked="0"/>
    </xf>
    <xf numFmtId="6" fontId="17" fillId="2" borderId="3" xfId="11" applyFont="1" applyFill="1" applyBorder="1" applyAlignment="1" applyProtection="1">
      <alignment vertical="center"/>
      <protection locked="0"/>
    </xf>
    <xf numFmtId="38" fontId="17" fillId="0" borderId="4" xfId="11" applyNumberFormat="1" applyFont="1" applyBorder="1" applyAlignment="1" applyProtection="1">
      <alignment vertical="center" shrinkToFit="1"/>
      <protection locked="0"/>
    </xf>
    <xf numFmtId="38" fontId="17" fillId="0" borderId="3" xfId="11" applyNumberFormat="1" applyFont="1" applyBorder="1" applyAlignment="1" applyProtection="1">
      <alignment vertical="center" shrinkToFit="1"/>
      <protection locked="0"/>
    </xf>
    <xf numFmtId="0" fontId="30" fillId="4" borderId="1" xfId="9" applyFont="1" applyFill="1" applyBorder="1" applyAlignment="1" applyProtection="1">
      <alignment horizontal="center" vertical="center"/>
      <protection locked="0"/>
    </xf>
    <xf numFmtId="0" fontId="30" fillId="4" borderId="1" xfId="9" applyFont="1" applyFill="1" applyBorder="1" applyAlignment="1" applyProtection="1">
      <alignment horizontal="center" vertical="center" shrinkToFit="1"/>
      <protection locked="0"/>
    </xf>
    <xf numFmtId="0" fontId="28" fillId="0" borderId="0" xfId="9" applyFont="1" applyAlignment="1" applyProtection="1">
      <alignment vertical="center"/>
      <protection locked="0"/>
    </xf>
    <xf numFmtId="0" fontId="27" fillId="0" borderId="0" xfId="9" applyFont="1" applyAlignment="1" applyProtection="1">
      <alignment horizontal="center" vertical="center" wrapText="1"/>
      <protection locked="0"/>
    </xf>
    <xf numFmtId="0" fontId="27" fillId="0" borderId="0" xfId="9" applyFont="1" applyAlignment="1" applyProtection="1">
      <alignment horizontal="center" vertical="center"/>
      <protection locked="0"/>
    </xf>
    <xf numFmtId="0" fontId="35" fillId="0" borderId="0" xfId="35" applyFont="1" applyAlignment="1" applyProtection="1">
      <alignment horizontal="center" vertical="center" shrinkToFit="1"/>
      <protection locked="0"/>
    </xf>
    <xf numFmtId="0" fontId="34" fillId="0" borderId="2" xfId="35" applyFont="1" applyBorder="1" applyAlignment="1" applyProtection="1">
      <alignment horizontal="center" vertical="center"/>
      <protection locked="0"/>
    </xf>
    <xf numFmtId="0" fontId="20" fillId="0" borderId="40" xfId="9" applyFont="1" applyBorder="1" applyAlignment="1">
      <alignment horizontal="left" vertical="top" shrinkToFit="1"/>
    </xf>
    <xf numFmtId="0" fontId="20" fillId="0" borderId="16" xfId="9" applyFont="1" applyBorder="1" applyAlignment="1">
      <alignment horizontal="left" vertical="top" shrinkToFit="1"/>
    </xf>
    <xf numFmtId="0" fontId="33" fillId="0" borderId="39" xfId="9" applyFont="1" applyBorder="1" applyAlignment="1">
      <alignment horizontal="left" vertical="top" shrinkToFit="1"/>
    </xf>
    <xf numFmtId="0" fontId="20" fillId="0" borderId="13" xfId="9" applyFont="1" applyBorder="1" applyAlignment="1">
      <alignment horizontal="left" vertical="top" shrinkToFit="1"/>
    </xf>
    <xf numFmtId="0" fontId="20" fillId="0" borderId="2" xfId="9" applyFont="1" applyBorder="1" applyAlignment="1">
      <alignment horizontal="left" vertical="top" shrinkToFit="1"/>
    </xf>
    <xf numFmtId="0" fontId="33" fillId="0" borderId="29" xfId="9" applyFont="1" applyBorder="1" applyAlignment="1">
      <alignment horizontal="left" vertical="top" shrinkToFit="1"/>
    </xf>
    <xf numFmtId="176" fontId="18" fillId="0" borderId="4" xfId="9" applyNumberFormat="1" applyFont="1" applyBorder="1" applyAlignment="1">
      <alignment horizontal="center" vertical="center"/>
    </xf>
    <xf numFmtId="176" fontId="18" fillId="0" borderId="6" xfId="9" applyNumberFormat="1" applyFont="1" applyBorder="1" applyAlignment="1">
      <alignment horizontal="center" vertical="center"/>
    </xf>
    <xf numFmtId="178" fontId="18" fillId="0" borderId="6" xfId="9" applyNumberFormat="1" applyFont="1" applyBorder="1" applyAlignment="1">
      <alignment horizontal="left" vertical="center"/>
    </xf>
    <xf numFmtId="178" fontId="32" fillId="0" borderId="38" xfId="9" applyNumberFormat="1" applyFont="1" applyBorder="1" applyAlignment="1">
      <alignment horizontal="left" vertical="center"/>
    </xf>
    <xf numFmtId="176" fontId="18" fillId="0" borderId="19" xfId="9" applyNumberFormat="1" applyFont="1" applyBorder="1" applyAlignment="1">
      <alignment horizontal="center" vertical="center"/>
    </xf>
    <xf numFmtId="176" fontId="18" fillId="0" borderId="37" xfId="9" applyNumberFormat="1" applyFont="1" applyBorder="1" applyAlignment="1">
      <alignment horizontal="center" vertical="center"/>
    </xf>
    <xf numFmtId="178" fontId="18" fillId="0" borderId="37" xfId="9" applyNumberFormat="1" applyFont="1" applyBorder="1" applyAlignment="1">
      <alignment horizontal="left" vertical="center"/>
    </xf>
    <xf numFmtId="178" fontId="32" fillId="0" borderId="36" xfId="9" applyNumberFormat="1" applyFont="1" applyBorder="1" applyAlignment="1">
      <alignment horizontal="left" vertical="center"/>
    </xf>
    <xf numFmtId="0" fontId="19" fillId="0" borderId="0" xfId="9" applyFont="1" applyAlignment="1" applyProtection="1">
      <alignment horizontal="right" vertical="center" shrinkToFit="1"/>
      <protection locked="0"/>
    </xf>
    <xf numFmtId="41" fontId="19" fillId="2" borderId="0" xfId="11" applyNumberFormat="1" applyFont="1" applyFill="1" applyBorder="1" applyAlignment="1" applyProtection="1">
      <alignment horizontal="right" vertical="center"/>
    </xf>
    <xf numFmtId="6" fontId="19" fillId="2" borderId="0" xfId="11" applyFont="1" applyFill="1" applyBorder="1" applyAlignment="1" applyProtection="1">
      <alignment horizontal="right" vertical="center"/>
    </xf>
    <xf numFmtId="6" fontId="19" fillId="2" borderId="8" xfId="11" applyFont="1" applyFill="1" applyBorder="1" applyAlignment="1" applyProtection="1">
      <alignment horizontal="right" vertical="center"/>
    </xf>
    <xf numFmtId="0" fontId="26" fillId="0" borderId="0" xfId="9" applyFont="1" applyAlignment="1" applyProtection="1">
      <alignment horizontal="center" vertical="center"/>
      <protection locked="0"/>
    </xf>
    <xf numFmtId="0" fontId="31" fillId="0" borderId="0" xfId="9" applyFont="1" applyAlignment="1" applyProtection="1">
      <alignment horizontal="center" vertical="center"/>
      <protection locked="0"/>
    </xf>
    <xf numFmtId="0" fontId="34" fillId="0" borderId="0" xfId="38" applyFont="1" applyAlignment="1">
      <alignment horizontal="center" vertical="center"/>
    </xf>
    <xf numFmtId="0" fontId="60" fillId="0" borderId="11" xfId="38" applyBorder="1" applyAlignment="1">
      <alignment vertical="center" textRotation="255"/>
    </xf>
    <xf numFmtId="0" fontId="60" fillId="0" borderId="17" xfId="38" applyBorder="1" applyAlignment="1">
      <alignment vertical="center" textRotation="255"/>
    </xf>
    <xf numFmtId="0" fontId="60" fillId="0" borderId="14" xfId="38" applyBorder="1" applyAlignment="1">
      <alignment vertical="center" textRotation="255"/>
    </xf>
  </cellXfs>
  <cellStyles count="39">
    <cellStyle name="パーセント 2" xfId="6" xr:uid="{00000000-0005-0000-0000-000000000000}"/>
    <cellStyle name="パーセント 3" xfId="16" xr:uid="{00000000-0005-0000-0000-000001000000}"/>
    <cellStyle name="パーセント 3 2" xfId="30" xr:uid="{00000000-0005-0000-0000-000002000000}"/>
    <cellStyle name="桁区切り 2" xfId="2" xr:uid="{00000000-0005-0000-0000-000005000000}"/>
    <cellStyle name="桁区切り 2 2" xfId="12" xr:uid="{00000000-0005-0000-0000-000006000000}"/>
    <cellStyle name="桁区切り 2 3" xfId="33" xr:uid="{CCCD9392-9577-463E-9B4A-A53100AC6C88}"/>
    <cellStyle name="桁区切り 3" xfId="5" xr:uid="{00000000-0005-0000-0000-000007000000}"/>
    <cellStyle name="桁区切り 4" xfId="15" xr:uid="{00000000-0005-0000-0000-000008000000}"/>
    <cellStyle name="桁区切り 4 2" xfId="29" xr:uid="{00000000-0005-0000-0000-000009000000}"/>
    <cellStyle name="桁区切り 5" xfId="19" xr:uid="{00000000-0005-0000-0000-00000A000000}"/>
    <cellStyle name="桁区切り 6" xfId="25" xr:uid="{00000000-0005-0000-0000-00000B000000}"/>
    <cellStyle name="桁区切り 7" xfId="37" xr:uid="{59B08B46-060A-4687-9648-4B9995502153}"/>
    <cellStyle name="通貨 2" xfId="11" xr:uid="{00000000-0005-0000-0000-00000C000000}"/>
    <cellStyle name="標準" xfId="0" builtinId="0"/>
    <cellStyle name="標準 10" xfId="22" xr:uid="{00000000-0005-0000-0000-00000E000000}"/>
    <cellStyle name="標準 12" xfId="23" xr:uid="{00000000-0005-0000-0000-00000F000000}"/>
    <cellStyle name="標準 13" xfId="21" xr:uid="{00000000-0005-0000-0000-000010000000}"/>
    <cellStyle name="標準 2" xfId="1" xr:uid="{00000000-0005-0000-0000-000011000000}"/>
    <cellStyle name="標準 2 2" xfId="9" xr:uid="{00000000-0005-0000-0000-000012000000}"/>
    <cellStyle name="標準 2 2 2" xfId="10" xr:uid="{00000000-0005-0000-0000-000013000000}"/>
    <cellStyle name="標準 2 2 3" xfId="18" xr:uid="{00000000-0005-0000-0000-000014000000}"/>
    <cellStyle name="標準 2 3" xfId="20" xr:uid="{00000000-0005-0000-0000-000015000000}"/>
    <cellStyle name="標準 27" xfId="26"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3" xfId="17" xr:uid="{00000000-0005-0000-0000-00001C000000}"/>
    <cellStyle name="標準 5 4" xfId="27" xr:uid="{00000000-0005-0000-0000-00001D000000}"/>
    <cellStyle name="標準 5 5" xfId="31" xr:uid="{00000000-0005-0000-0000-00001E000000}"/>
    <cellStyle name="標準 5 5 2" xfId="34" xr:uid="{71812CEF-7F87-4E72-96F7-2C7A3C647F7E}"/>
    <cellStyle name="標準 5 5 3" xfId="36" xr:uid="{DA457A0D-113D-42BB-87C0-E2BB562EE7E8}"/>
    <cellStyle name="標準 5 6" xfId="32" xr:uid="{00000000-0005-0000-0000-00001F000000}"/>
    <cellStyle name="標準 5 6 2" xfId="35" xr:uid="{EA80E7DD-833F-4583-86D2-D75666E5E1B1}"/>
    <cellStyle name="標準 6" xfId="14" xr:uid="{00000000-0005-0000-0000-000020000000}"/>
    <cellStyle name="標準 6 2" xfId="28" xr:uid="{00000000-0005-0000-0000-000021000000}"/>
    <cellStyle name="標準 7" xfId="24" xr:uid="{00000000-0005-0000-0000-000022000000}"/>
    <cellStyle name="標準 8" xfId="38" xr:uid="{03333C9B-E274-4CAC-945A-B88419AE39DE}"/>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xdr:colOff>
          <xdr:row>25</xdr:row>
          <xdr:rowOff>190500</xdr:rowOff>
        </xdr:from>
        <xdr:to>
          <xdr:col>2</xdr:col>
          <xdr:colOff>259080</xdr:colOff>
          <xdr:row>28</xdr:row>
          <xdr:rowOff>121920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2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1546860</xdr:colOff>
          <xdr:row>28</xdr:row>
          <xdr:rowOff>7620</xdr:rowOff>
        </xdr:from>
        <xdr:to>
          <xdr:col>3</xdr:col>
          <xdr:colOff>7620</xdr:colOff>
          <xdr:row>29</xdr:row>
          <xdr:rowOff>22860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2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1569720</xdr:colOff>
          <xdr:row>26</xdr:row>
          <xdr:rowOff>0</xdr:rowOff>
        </xdr:from>
        <xdr:to>
          <xdr:col>3</xdr:col>
          <xdr:colOff>30480</xdr:colOff>
          <xdr:row>28</xdr:row>
          <xdr:rowOff>60960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2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18</xdr:row>
          <xdr:rowOff>198120</xdr:rowOff>
        </xdr:from>
        <xdr:to>
          <xdr:col>1</xdr:col>
          <xdr:colOff>251460</xdr:colOff>
          <xdr:row>20</xdr:row>
          <xdr:rowOff>38100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2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19</xdr:row>
          <xdr:rowOff>373380</xdr:rowOff>
        </xdr:from>
        <xdr:to>
          <xdr:col>1</xdr:col>
          <xdr:colOff>259080</xdr:colOff>
          <xdr:row>21</xdr:row>
          <xdr:rowOff>60960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2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20</xdr:row>
          <xdr:rowOff>381000</xdr:rowOff>
        </xdr:from>
        <xdr:to>
          <xdr:col>1</xdr:col>
          <xdr:colOff>251460</xdr:colOff>
          <xdr:row>22</xdr:row>
          <xdr:rowOff>38100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2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27</xdr:row>
          <xdr:rowOff>175260</xdr:rowOff>
        </xdr:from>
        <xdr:to>
          <xdr:col>2</xdr:col>
          <xdr:colOff>251460</xdr:colOff>
          <xdr:row>29</xdr:row>
          <xdr:rowOff>22860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2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25</xdr:row>
          <xdr:rowOff>190500</xdr:rowOff>
        </xdr:from>
        <xdr:to>
          <xdr:col>5</xdr:col>
          <xdr:colOff>0</xdr:colOff>
          <xdr:row>28</xdr:row>
          <xdr:rowOff>144780</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2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38</xdr:row>
          <xdr:rowOff>0</xdr:rowOff>
        </xdr:from>
        <xdr:to>
          <xdr:col>2</xdr:col>
          <xdr:colOff>1211580</xdr:colOff>
          <xdr:row>39</xdr:row>
          <xdr:rowOff>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2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38</xdr:row>
          <xdr:rowOff>220980</xdr:rowOff>
        </xdr:from>
        <xdr:to>
          <xdr:col>2</xdr:col>
          <xdr:colOff>1440180</xdr:colOff>
          <xdr:row>39</xdr:row>
          <xdr:rowOff>220980</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2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39</xdr:row>
          <xdr:rowOff>213360</xdr:rowOff>
        </xdr:from>
        <xdr:to>
          <xdr:col>2</xdr:col>
          <xdr:colOff>1249680</xdr:colOff>
          <xdr:row>40</xdr:row>
          <xdr:rowOff>220980</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2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7620</xdr:rowOff>
        </xdr:from>
        <xdr:to>
          <xdr:col>5</xdr:col>
          <xdr:colOff>0</xdr:colOff>
          <xdr:row>39</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2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5</xdr:col>
          <xdr:colOff>0</xdr:colOff>
          <xdr:row>39</xdr:row>
          <xdr:rowOff>228600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2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5</xdr:col>
          <xdr:colOff>0</xdr:colOff>
          <xdr:row>40</xdr:row>
          <xdr:rowOff>228600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2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40</xdr:row>
          <xdr:rowOff>220980</xdr:rowOff>
        </xdr:from>
        <xdr:to>
          <xdr:col>2</xdr:col>
          <xdr:colOff>83820</xdr:colOff>
          <xdr:row>41</xdr:row>
          <xdr:rowOff>228600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2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2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906780</xdr:colOff>
          <xdr:row>39</xdr:row>
          <xdr:rowOff>121920</xdr:rowOff>
        </xdr:from>
        <xdr:to>
          <xdr:col>12</xdr:col>
          <xdr:colOff>1249680</xdr:colOff>
          <xdr:row>40</xdr:row>
          <xdr:rowOff>121920</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2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68580</xdr:rowOff>
        </xdr:from>
        <xdr:to>
          <xdr:col>12</xdr:col>
          <xdr:colOff>731520</xdr:colOff>
          <xdr:row>41</xdr:row>
          <xdr:rowOff>83820</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2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906780</xdr:colOff>
          <xdr:row>41</xdr:row>
          <xdr:rowOff>38100</xdr:rowOff>
        </xdr:from>
        <xdr:to>
          <xdr:col>11</xdr:col>
          <xdr:colOff>38100</xdr:colOff>
          <xdr:row>42</xdr:row>
          <xdr:rowOff>45720</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2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22860</xdr:rowOff>
        </xdr:from>
        <xdr:to>
          <xdr:col>9</xdr:col>
          <xdr:colOff>762000</xdr:colOff>
          <xdr:row>42</xdr:row>
          <xdr:rowOff>22860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02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18465" y="11342914"/>
          <a:ext cx="6109606"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9075" y="18087974"/>
          <a:ext cx="6120493" cy="815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99060</xdr:colOff>
          <xdr:row>21</xdr:row>
          <xdr:rowOff>381000</xdr:rowOff>
        </xdr:from>
        <xdr:to>
          <xdr:col>1</xdr:col>
          <xdr:colOff>137160</xdr:colOff>
          <xdr:row>23</xdr:row>
          <xdr:rowOff>7620</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02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830580</xdr:colOff>
          <xdr:row>28</xdr:row>
          <xdr:rowOff>7620</xdr:rowOff>
        </xdr:from>
        <xdr:to>
          <xdr:col>5</xdr:col>
          <xdr:colOff>7620</xdr:colOff>
          <xdr:row>29</xdr:row>
          <xdr:rowOff>45720</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02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518160</xdr:colOff>
          <xdr:row>27</xdr:row>
          <xdr:rowOff>160020</xdr:rowOff>
        </xdr:from>
        <xdr:to>
          <xdr:col>8</xdr:col>
          <xdr:colOff>198120</xdr:colOff>
          <xdr:row>29</xdr:row>
          <xdr:rowOff>22860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02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39</xdr:row>
          <xdr:rowOff>83820</xdr:rowOff>
        </xdr:from>
        <xdr:to>
          <xdr:col>9</xdr:col>
          <xdr:colOff>487680</xdr:colOff>
          <xdr:row>40</xdr:row>
          <xdr:rowOff>99060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02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xdr:row>
          <xdr:rowOff>60960</xdr:rowOff>
        </xdr:from>
        <xdr:to>
          <xdr:col>8</xdr:col>
          <xdr:colOff>670560</xdr:colOff>
          <xdr:row>41</xdr:row>
          <xdr:rowOff>38100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2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4928" y="6041571"/>
          <a:ext cx="8640535"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207645</xdr:colOff>
      <xdr:row>10</xdr:row>
      <xdr:rowOff>9527</xdr:rowOff>
    </xdr:from>
    <xdr:to>
      <xdr:col>9</xdr:col>
      <xdr:colOff>512444</xdr:colOff>
      <xdr:row>13</xdr:row>
      <xdr:rowOff>169546</xdr:rowOff>
    </xdr:to>
    <xdr:sp macro="" textlink="">
      <xdr:nvSpPr>
        <xdr:cNvPr id="2" name="正方形/長方形 1">
          <a:extLst>
            <a:ext uri="{FF2B5EF4-FFF2-40B4-BE49-F238E27FC236}">
              <a16:creationId xmlns:a16="http://schemas.microsoft.com/office/drawing/2014/main" id="{F3AC0AFB-72A2-45F3-AD09-5DD84463CA8C}"/>
            </a:ext>
          </a:extLst>
        </xdr:cNvPr>
        <xdr:cNvSpPr/>
      </xdr:nvSpPr>
      <xdr:spPr>
        <a:xfrm>
          <a:off x="6395085" y="1891667"/>
          <a:ext cx="2362199" cy="84581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a:t>
          </a:r>
          <a:endParaRPr kumimoji="1" lang="en-US" altLang="ja-JP" sz="1100"/>
        </a:p>
        <a:p>
          <a:pPr algn="l"/>
          <a:r>
            <a:rPr kumimoji="1" lang="ja-JP" altLang="en-US" sz="1100"/>
            <a:t>別紙１－１、別紙１－３において</a:t>
          </a:r>
          <a:endParaRPr kumimoji="1" lang="en-US" altLang="ja-JP" sz="1100"/>
        </a:p>
        <a:p>
          <a:pPr algn="l"/>
          <a:r>
            <a:rPr kumimoji="1" lang="ja-JP" altLang="en-US" sz="1100"/>
            <a:t>導入経費として記入する額</a:t>
          </a:r>
        </a:p>
      </xdr:txBody>
    </xdr:sp>
    <xdr:clientData/>
  </xdr:twoCellAnchor>
  <xdr:twoCellAnchor>
    <xdr:from>
      <xdr:col>5</xdr:col>
      <xdr:colOff>19050</xdr:colOff>
      <xdr:row>7</xdr:row>
      <xdr:rowOff>28575</xdr:rowOff>
    </xdr:from>
    <xdr:to>
      <xdr:col>6</xdr:col>
      <xdr:colOff>95250</xdr:colOff>
      <xdr:row>16</xdr:row>
      <xdr:rowOff>0</xdr:rowOff>
    </xdr:to>
    <xdr:sp macro="" textlink="">
      <xdr:nvSpPr>
        <xdr:cNvPr id="3" name="右中かっこ 2">
          <a:extLst>
            <a:ext uri="{FF2B5EF4-FFF2-40B4-BE49-F238E27FC236}">
              <a16:creationId xmlns:a16="http://schemas.microsoft.com/office/drawing/2014/main" id="{8E9C3874-E99D-4AD0-B8EE-F43B897445F0}"/>
            </a:ext>
          </a:extLst>
        </xdr:cNvPr>
        <xdr:cNvSpPr/>
      </xdr:nvSpPr>
      <xdr:spPr>
        <a:xfrm>
          <a:off x="5924550" y="1224915"/>
          <a:ext cx="358140" cy="20288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36195</xdr:colOff>
      <xdr:row>16</xdr:row>
      <xdr:rowOff>0</xdr:rowOff>
    </xdr:from>
    <xdr:to>
      <xdr:col>6</xdr:col>
      <xdr:colOff>112395</xdr:colOff>
      <xdr:row>23</xdr:row>
      <xdr:rowOff>190500</xdr:rowOff>
    </xdr:to>
    <xdr:sp macro="" textlink="">
      <xdr:nvSpPr>
        <xdr:cNvPr id="4" name="右中かっこ 3">
          <a:extLst>
            <a:ext uri="{FF2B5EF4-FFF2-40B4-BE49-F238E27FC236}">
              <a16:creationId xmlns:a16="http://schemas.microsoft.com/office/drawing/2014/main" id="{8D0304DE-0CD3-4BD1-B849-1484E5874569}"/>
            </a:ext>
          </a:extLst>
        </xdr:cNvPr>
        <xdr:cNvSpPr/>
      </xdr:nvSpPr>
      <xdr:spPr>
        <a:xfrm>
          <a:off x="5941695" y="3253740"/>
          <a:ext cx="358140" cy="17907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226695</xdr:colOff>
      <xdr:row>18</xdr:row>
      <xdr:rowOff>9525</xdr:rowOff>
    </xdr:from>
    <xdr:to>
      <xdr:col>9</xdr:col>
      <xdr:colOff>527684</xdr:colOff>
      <xdr:row>20</xdr:row>
      <xdr:rowOff>188594</xdr:rowOff>
    </xdr:to>
    <xdr:sp macro="" textlink="">
      <xdr:nvSpPr>
        <xdr:cNvPr id="5" name="正方形/長方形 4">
          <a:extLst>
            <a:ext uri="{FF2B5EF4-FFF2-40B4-BE49-F238E27FC236}">
              <a16:creationId xmlns:a16="http://schemas.microsoft.com/office/drawing/2014/main" id="{9EA5C3FB-1243-40F0-8433-467D69181936}"/>
            </a:ext>
          </a:extLst>
        </xdr:cNvPr>
        <xdr:cNvSpPr/>
      </xdr:nvSpPr>
      <xdr:spPr>
        <a:xfrm>
          <a:off x="6414135" y="3720465"/>
          <a:ext cx="2358389" cy="6362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＜補助対象外＞</a:t>
          </a:r>
          <a:endParaRPr kumimoji="1" lang="en-US" altLang="ja-JP" sz="1100"/>
        </a:p>
        <a:p>
          <a:pPr algn="l"/>
          <a:r>
            <a:rPr kumimoji="1" lang="ja-JP" altLang="en-US" sz="1100"/>
            <a:t>事業者が全額負担するもの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281940</xdr:colOff>
      <xdr:row>20</xdr:row>
      <xdr:rowOff>91440</xdr:rowOff>
    </xdr:from>
    <xdr:to>
      <xdr:col>4</xdr:col>
      <xdr:colOff>1840230</xdr:colOff>
      <xdr:row>23</xdr:row>
      <xdr:rowOff>38100</xdr:rowOff>
    </xdr:to>
    <xdr:sp macro="" textlink="">
      <xdr:nvSpPr>
        <xdr:cNvPr id="2" name="吹き出し: 四角形 1">
          <a:extLst>
            <a:ext uri="{FF2B5EF4-FFF2-40B4-BE49-F238E27FC236}">
              <a16:creationId xmlns:a16="http://schemas.microsoft.com/office/drawing/2014/main" id="{D414C3B2-C893-47F8-8FC0-BB186172CC2F}"/>
            </a:ext>
          </a:extLst>
        </xdr:cNvPr>
        <xdr:cNvSpPr/>
      </xdr:nvSpPr>
      <xdr:spPr>
        <a:xfrm>
          <a:off x="4139565" y="3558540"/>
          <a:ext cx="1558290" cy="461010"/>
        </a:xfrm>
        <a:prstGeom prst="wedgeRectCallout">
          <a:avLst>
            <a:gd name="adj1" fmla="val -66296"/>
            <a:gd name="adj2" fmla="val 3304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見積書の合計金額と</a:t>
          </a:r>
          <a:endParaRPr kumimoji="1" lang="en-US" altLang="ja-JP" sz="1100"/>
        </a:p>
        <a:p>
          <a:pPr algn="l"/>
          <a:r>
            <a:rPr kumimoji="1" lang="ja-JP" altLang="en-US" sz="1100"/>
            <a:t>一致すること。</a:t>
          </a:r>
        </a:p>
      </xdr:txBody>
    </xdr:sp>
    <xdr:clientData/>
  </xdr:twoCellAnchor>
  <xdr:twoCellAnchor>
    <xdr:from>
      <xdr:col>6</xdr:col>
      <xdr:colOff>207645</xdr:colOff>
      <xdr:row>8</xdr:row>
      <xdr:rowOff>9527</xdr:rowOff>
    </xdr:from>
    <xdr:to>
      <xdr:col>9</xdr:col>
      <xdr:colOff>512444</xdr:colOff>
      <xdr:row>11</xdr:row>
      <xdr:rowOff>169546</xdr:rowOff>
    </xdr:to>
    <xdr:sp macro="" textlink="">
      <xdr:nvSpPr>
        <xdr:cNvPr id="3" name="正方形/長方形 2">
          <a:extLst>
            <a:ext uri="{FF2B5EF4-FFF2-40B4-BE49-F238E27FC236}">
              <a16:creationId xmlns:a16="http://schemas.microsoft.com/office/drawing/2014/main" id="{AE27A4A3-F054-4E90-9110-252699AAE042}"/>
            </a:ext>
          </a:extLst>
        </xdr:cNvPr>
        <xdr:cNvSpPr/>
      </xdr:nvSpPr>
      <xdr:spPr>
        <a:xfrm>
          <a:off x="6395085" y="1891667"/>
          <a:ext cx="2362199" cy="84581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a:t>
          </a:r>
          <a:endParaRPr kumimoji="1" lang="en-US" altLang="ja-JP" sz="1100"/>
        </a:p>
        <a:p>
          <a:pPr algn="l"/>
          <a:r>
            <a:rPr kumimoji="1" lang="ja-JP" altLang="en-US" sz="1100"/>
            <a:t>別紙１－１、別紙１－３において</a:t>
          </a:r>
          <a:endParaRPr kumimoji="1" lang="en-US" altLang="ja-JP" sz="1100"/>
        </a:p>
        <a:p>
          <a:pPr algn="l"/>
          <a:r>
            <a:rPr kumimoji="1" lang="ja-JP" altLang="en-US" sz="1100"/>
            <a:t>導入経費として記入する額</a:t>
          </a:r>
        </a:p>
      </xdr:txBody>
    </xdr:sp>
    <xdr:clientData/>
  </xdr:twoCellAnchor>
  <xdr:twoCellAnchor>
    <xdr:from>
      <xdr:col>5</xdr:col>
      <xdr:colOff>19050</xdr:colOff>
      <xdr:row>5</xdr:row>
      <xdr:rowOff>28575</xdr:rowOff>
    </xdr:from>
    <xdr:to>
      <xdr:col>6</xdr:col>
      <xdr:colOff>95250</xdr:colOff>
      <xdr:row>14</xdr:row>
      <xdr:rowOff>0</xdr:rowOff>
    </xdr:to>
    <xdr:sp macro="" textlink="">
      <xdr:nvSpPr>
        <xdr:cNvPr id="4" name="右中かっこ 3">
          <a:extLst>
            <a:ext uri="{FF2B5EF4-FFF2-40B4-BE49-F238E27FC236}">
              <a16:creationId xmlns:a16="http://schemas.microsoft.com/office/drawing/2014/main" id="{E36B363A-45E5-4143-BBE8-55F9D3384486}"/>
            </a:ext>
          </a:extLst>
        </xdr:cNvPr>
        <xdr:cNvSpPr/>
      </xdr:nvSpPr>
      <xdr:spPr>
        <a:xfrm>
          <a:off x="5924550" y="1224915"/>
          <a:ext cx="358140" cy="20288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36195</xdr:colOff>
      <xdr:row>14</xdr:row>
      <xdr:rowOff>0</xdr:rowOff>
    </xdr:from>
    <xdr:to>
      <xdr:col>6</xdr:col>
      <xdr:colOff>112395</xdr:colOff>
      <xdr:row>21</xdr:row>
      <xdr:rowOff>190500</xdr:rowOff>
    </xdr:to>
    <xdr:sp macro="" textlink="">
      <xdr:nvSpPr>
        <xdr:cNvPr id="5" name="右中かっこ 4">
          <a:extLst>
            <a:ext uri="{FF2B5EF4-FFF2-40B4-BE49-F238E27FC236}">
              <a16:creationId xmlns:a16="http://schemas.microsoft.com/office/drawing/2014/main" id="{556E6336-0589-4C90-A298-E6FB2411C066}"/>
            </a:ext>
          </a:extLst>
        </xdr:cNvPr>
        <xdr:cNvSpPr/>
      </xdr:nvSpPr>
      <xdr:spPr>
        <a:xfrm>
          <a:off x="5941695" y="3253740"/>
          <a:ext cx="358140" cy="17907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226695</xdr:colOff>
      <xdr:row>16</xdr:row>
      <xdr:rowOff>9525</xdr:rowOff>
    </xdr:from>
    <xdr:to>
      <xdr:col>9</xdr:col>
      <xdr:colOff>527684</xdr:colOff>
      <xdr:row>18</xdr:row>
      <xdr:rowOff>188594</xdr:rowOff>
    </xdr:to>
    <xdr:sp macro="" textlink="">
      <xdr:nvSpPr>
        <xdr:cNvPr id="6" name="正方形/長方形 5">
          <a:extLst>
            <a:ext uri="{FF2B5EF4-FFF2-40B4-BE49-F238E27FC236}">
              <a16:creationId xmlns:a16="http://schemas.microsoft.com/office/drawing/2014/main" id="{2F033E4F-05D0-4D7D-BFF5-3F48B973363D}"/>
            </a:ext>
          </a:extLst>
        </xdr:cNvPr>
        <xdr:cNvSpPr/>
      </xdr:nvSpPr>
      <xdr:spPr>
        <a:xfrm>
          <a:off x="6414135" y="3720465"/>
          <a:ext cx="2358389" cy="6362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＜補助対象外＞</a:t>
          </a:r>
          <a:endParaRPr kumimoji="1" lang="en-US" altLang="ja-JP" sz="1100"/>
        </a:p>
        <a:p>
          <a:pPr algn="l"/>
          <a:r>
            <a:rPr kumimoji="1" lang="ja-JP" altLang="en-US" sz="1100"/>
            <a:t>事業者が全額負担するもの</a:t>
          </a:r>
        </a:p>
      </xdr:txBody>
    </xdr:sp>
    <xdr:clientData/>
  </xdr:twoCellAnchor>
  <xdr:twoCellAnchor>
    <xdr:from>
      <xdr:col>3</xdr:col>
      <xdr:colOff>1202055</xdr:colOff>
      <xdr:row>9</xdr:row>
      <xdr:rowOff>28575</xdr:rowOff>
    </xdr:from>
    <xdr:to>
      <xdr:col>4</xdr:col>
      <xdr:colOff>2030730</xdr:colOff>
      <xdr:row>10</xdr:row>
      <xdr:rowOff>140970</xdr:rowOff>
    </xdr:to>
    <xdr:sp macro="" textlink="">
      <xdr:nvSpPr>
        <xdr:cNvPr id="7" name="吹き出し: 四角形 6">
          <a:extLst>
            <a:ext uri="{FF2B5EF4-FFF2-40B4-BE49-F238E27FC236}">
              <a16:creationId xmlns:a16="http://schemas.microsoft.com/office/drawing/2014/main" id="{976D22D4-1FB9-4DA4-ABE0-4EF74053869E}"/>
            </a:ext>
          </a:extLst>
        </xdr:cNvPr>
        <xdr:cNvSpPr/>
      </xdr:nvSpPr>
      <xdr:spPr>
        <a:xfrm>
          <a:off x="3503295" y="2139315"/>
          <a:ext cx="2383155" cy="340995"/>
        </a:xfrm>
        <a:prstGeom prst="wedgeRectCallout">
          <a:avLst>
            <a:gd name="adj1" fmla="val 13179"/>
            <a:gd name="adj2" fmla="val -249658"/>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付属品も一体的に本体として計上</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2" x14ac:dyDescent="0.2"/>
  <sheetData/>
  <phoneticPr fontId="1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D95B-61D1-4D7D-93E3-D20369117D88}">
  <sheetPr>
    <tabColor rgb="FFC00000"/>
    <pageSetUpPr fitToPage="1"/>
  </sheetPr>
  <dimension ref="A1:AF43"/>
  <sheetViews>
    <sheetView showGridLines="0" showZeros="0" tabSelected="1" view="pageBreakPreview" topLeftCell="A12" zoomScale="55" zoomScaleNormal="55" zoomScaleSheetLayoutView="55" workbookViewId="0">
      <selection activeCell="B32" sqref="B32"/>
    </sheetView>
  </sheetViews>
  <sheetFormatPr defaultColWidth="8" defaultRowHeight="14.4" x14ac:dyDescent="0.2"/>
  <cols>
    <col min="1" max="1" width="12.6640625" style="1" customWidth="1"/>
    <col min="2" max="2" width="8.109375" style="1" customWidth="1"/>
    <col min="3" max="3" width="28" style="1" bestFit="1" customWidth="1"/>
    <col min="4" max="4" width="25.33203125" style="1" customWidth="1"/>
    <col min="5" max="5" width="28.6640625" style="1" customWidth="1"/>
    <col min="6" max="6" width="29.109375" style="1" hidden="1" customWidth="1"/>
    <col min="7" max="7" width="25.6640625" style="2" customWidth="1"/>
    <col min="8" max="8" width="30.6640625" style="2" bestFit="1" customWidth="1"/>
    <col min="9" max="9" width="17.88671875" style="2" customWidth="1"/>
    <col min="10" max="10" width="8.5546875" style="2" customWidth="1"/>
    <col min="11" max="11" width="17.88671875" style="2" customWidth="1"/>
    <col min="12" max="13" width="22.44140625" style="2" customWidth="1"/>
    <col min="14" max="14" width="28" style="2" customWidth="1"/>
    <col min="15" max="15" width="17.6640625" style="2" bestFit="1" customWidth="1"/>
    <col min="16" max="16" width="25.6640625" style="1" customWidth="1"/>
    <col min="17" max="17" width="29.88671875" style="1" customWidth="1"/>
    <col min="18" max="18" width="26.44140625" style="1" customWidth="1"/>
    <col min="19" max="21" width="8" style="1"/>
    <col min="22" max="22" width="26" style="1" hidden="1" customWidth="1"/>
    <col min="23" max="29" width="8" style="1"/>
    <col min="30" max="30" width="3.33203125" style="1" customWidth="1"/>
    <col min="31" max="31" width="11" style="1" hidden="1" customWidth="1"/>
    <col min="32" max="32" width="11.6640625" style="1" hidden="1" customWidth="1"/>
    <col min="33" max="33" width="15.88671875" style="1" customWidth="1"/>
    <col min="34" max="47" width="8" style="1"/>
    <col min="48" max="51" width="0" style="1" hidden="1" customWidth="1"/>
    <col min="52" max="16384" width="8" style="1"/>
  </cols>
  <sheetData>
    <row r="1" spans="1:32" ht="30" customHeight="1" x14ac:dyDescent="0.2">
      <c r="A1" s="31" t="s">
        <v>152</v>
      </c>
      <c r="D1" s="32"/>
      <c r="H1" s="33"/>
      <c r="I1" s="33"/>
      <c r="J1" s="33"/>
      <c r="K1" s="33"/>
      <c r="L1" s="33"/>
      <c r="M1" s="33"/>
      <c r="N1" s="33"/>
      <c r="O1" s="33"/>
    </row>
    <row r="2" spans="1:32" ht="44.25" customHeight="1" x14ac:dyDescent="0.2">
      <c r="A2" s="201" t="s">
        <v>110</v>
      </c>
      <c r="B2" s="201"/>
      <c r="C2" s="201"/>
      <c r="D2" s="201"/>
      <c r="E2" s="201"/>
      <c r="F2" s="201"/>
      <c r="G2" s="201"/>
      <c r="H2" s="201"/>
      <c r="I2" s="201"/>
      <c r="J2" s="201"/>
      <c r="K2" s="201"/>
      <c r="L2" s="201"/>
      <c r="M2" s="201"/>
      <c r="N2" s="201"/>
      <c r="O2" s="201"/>
      <c r="P2" s="201"/>
      <c r="Q2" s="201"/>
      <c r="R2" s="201"/>
      <c r="V2" s="174"/>
    </row>
    <row r="3" spans="1:32" ht="30" customHeight="1" x14ac:dyDescent="0.2">
      <c r="B3" s="34"/>
      <c r="G3" s="1"/>
      <c r="H3" s="1"/>
      <c r="I3" s="35"/>
      <c r="J3" s="35"/>
      <c r="K3" s="35"/>
      <c r="L3" s="35"/>
      <c r="M3" s="35"/>
      <c r="N3" s="35"/>
      <c r="O3" s="1"/>
    </row>
    <row r="4" spans="1:32" ht="43.5" customHeight="1" thickBot="1" x14ac:dyDescent="0.3">
      <c r="G4" s="36"/>
      <c r="H4" s="36"/>
      <c r="I4" s="37"/>
      <c r="J4" s="37"/>
      <c r="K4" s="37"/>
      <c r="L4" s="38"/>
      <c r="M4" s="39"/>
      <c r="N4" s="39"/>
      <c r="O4" s="39"/>
      <c r="R4" s="40" t="s">
        <v>1</v>
      </c>
    </row>
    <row r="5" spans="1:32" ht="108" customHeight="1" x14ac:dyDescent="0.2">
      <c r="A5" s="41" t="s">
        <v>2</v>
      </c>
      <c r="B5" s="42" t="s">
        <v>111</v>
      </c>
      <c r="C5" s="43" t="s">
        <v>3</v>
      </c>
      <c r="D5" s="43" t="s">
        <v>112</v>
      </c>
      <c r="E5" s="45" t="s">
        <v>5</v>
      </c>
      <c r="F5" s="45"/>
      <c r="G5" s="44" t="s">
        <v>7</v>
      </c>
      <c r="H5" s="43" t="s">
        <v>8</v>
      </c>
      <c r="I5" s="46" t="s">
        <v>9</v>
      </c>
      <c r="J5" s="43" t="s">
        <v>113</v>
      </c>
      <c r="K5" s="43" t="s">
        <v>114</v>
      </c>
      <c r="L5" s="43" t="s">
        <v>115</v>
      </c>
      <c r="M5" s="47" t="s">
        <v>116</v>
      </c>
      <c r="N5" s="47" t="s">
        <v>117</v>
      </c>
      <c r="O5" s="47" t="s">
        <v>10</v>
      </c>
      <c r="P5" s="43" t="s">
        <v>118</v>
      </c>
      <c r="Q5" s="89" t="s">
        <v>119</v>
      </c>
      <c r="R5" s="48" t="s">
        <v>120</v>
      </c>
      <c r="V5" s="44" t="s">
        <v>6</v>
      </c>
      <c r="AE5" t="s">
        <v>0</v>
      </c>
      <c r="AF5" t="s">
        <v>11</v>
      </c>
    </row>
    <row r="6" spans="1:32" ht="45" customHeight="1" x14ac:dyDescent="0.2">
      <c r="A6" s="175" t="s">
        <v>121</v>
      </c>
      <c r="B6" s="176"/>
      <c r="C6" s="49"/>
      <c r="D6" s="50"/>
      <c r="E6" s="51"/>
      <c r="F6" s="51"/>
      <c r="G6" s="50"/>
      <c r="H6" s="50"/>
      <c r="I6" s="53"/>
      <c r="J6" s="54"/>
      <c r="K6" s="54"/>
      <c r="L6" s="55" t="str">
        <f>IFERROR((I6+K6/J6),"")</f>
        <v/>
      </c>
      <c r="M6" s="55" t="str" cm="1">
        <f t="array" ref="M6">IFERROR(_xlfn.IFS(H6="移乗介護",1000000,H6="入浴支援",1000000,H6="移動支援",300000,H6="排泄支援",300000,H6="見守り・コミュニケーション",300000,H6="機能訓練支援",300000,H6="食事・栄養管理支援",300000),"")</f>
        <v/>
      </c>
      <c r="N6" s="55">
        <f>MIN(L6:M6)</f>
        <v>0</v>
      </c>
      <c r="O6" s="90">
        <f t="shared" ref="O6:O23" si="0">ROUNDDOWN(J6*N6,-3)</f>
        <v>0</v>
      </c>
      <c r="P6" s="56">
        <f>SUMIF($V6:$V23,V6,$O6:$O23)</f>
        <v>0</v>
      </c>
      <c r="Q6" s="91" t="str">
        <f>IF(P6&gt;0,IFERROR(VLOOKUP($C6,$AE$6:$AF$12,2,FALSE),""),"")</f>
        <v/>
      </c>
      <c r="R6" s="92">
        <f>MIN(P6:Q6)</f>
        <v>0</v>
      </c>
      <c r="V6" s="52" t="str">
        <f t="shared" ref="V6:V23" si="1">D6&amp;E6</f>
        <v/>
      </c>
      <c r="AE6" t="s">
        <v>12</v>
      </c>
      <c r="AF6" s="57">
        <v>2100000</v>
      </c>
    </row>
    <row r="7" spans="1:32" ht="45" customHeight="1" x14ac:dyDescent="0.2">
      <c r="A7" s="175" t="s">
        <v>121</v>
      </c>
      <c r="B7" s="176"/>
      <c r="C7" s="49"/>
      <c r="D7" s="50"/>
      <c r="E7" s="51"/>
      <c r="F7" s="51"/>
      <c r="G7" s="58"/>
      <c r="H7" s="50"/>
      <c r="I7" s="53"/>
      <c r="J7" s="54"/>
      <c r="K7" s="54"/>
      <c r="L7" s="55" t="str">
        <f t="shared" ref="L7:L23" si="2">IFERROR((I7+K7/J7),"")</f>
        <v/>
      </c>
      <c r="M7" s="55" t="str" cm="1">
        <f t="array" ref="M7">IFERROR(_xlfn.IFS(H7="移乗介護",1000000,H7="入浴支援",1000000,H7="移動支援",300000,H7="排泄支援",300000,H7="見守り・コミュニケーション",300000,H7="機能訓練支援",300000,H7="食事・栄養管理支援",300000),"")</f>
        <v/>
      </c>
      <c r="N7" s="55">
        <f t="shared" ref="N7:N23" si="3">MIN(L7:M7)</f>
        <v>0</v>
      </c>
      <c r="O7" s="90">
        <f t="shared" si="0"/>
        <v>0</v>
      </c>
      <c r="P7" s="56" t="str">
        <f>IF($V$7=$V$6,"",SUMIF($V$6:$V$23,V7,$O$6:$O$23))</f>
        <v/>
      </c>
      <c r="Q7" s="91" t="str">
        <f t="shared" ref="Q7:Q23" si="4">IF($P7="","",IF(P7&gt;0,IFERROR(VLOOKUP($C7,$AE$6:$AF$12,2,FALSE),""),""))</f>
        <v/>
      </c>
      <c r="R7" s="92">
        <f t="shared" ref="R7:R23" si="5">MIN(P7:Q7)</f>
        <v>0</v>
      </c>
      <c r="V7" s="52" t="str">
        <f t="shared" si="1"/>
        <v/>
      </c>
      <c r="AE7" t="s">
        <v>13</v>
      </c>
      <c r="AF7" s="57">
        <v>1500000</v>
      </c>
    </row>
    <row r="8" spans="1:32" ht="45" customHeight="1" x14ac:dyDescent="0.2">
      <c r="A8" s="175" t="s">
        <v>121</v>
      </c>
      <c r="B8" s="176"/>
      <c r="C8" s="49"/>
      <c r="D8" s="50"/>
      <c r="E8" s="51"/>
      <c r="F8" s="51"/>
      <c r="G8" s="50"/>
      <c r="H8" s="50"/>
      <c r="I8" s="53"/>
      <c r="J8" s="54"/>
      <c r="K8" s="54"/>
      <c r="L8" s="55" t="str">
        <f t="shared" si="2"/>
        <v/>
      </c>
      <c r="M8" s="55" t="str" cm="1">
        <f t="array" ref="M8">IFERROR(_xlfn.IFS(H8="移乗介護",1000000,H8="入浴支援",1000000,H8="移動支援",300000,H8="排泄支援",300000,H8="見守り・コミュニケーション",300000,H8="機能訓練支援",300000,H8="食事・栄養管理支援",300000),"")</f>
        <v/>
      </c>
      <c r="N8" s="55">
        <f t="shared" si="3"/>
        <v>0</v>
      </c>
      <c r="O8" s="90">
        <f t="shared" si="0"/>
        <v>0</v>
      </c>
      <c r="P8" s="56" t="str">
        <f>IF(OR(V8=$V$6,V8=$V$7),"",SUMIF($V$6:$V$23,V8,$O$6:$O$23))</f>
        <v/>
      </c>
      <c r="Q8" s="91" t="str">
        <f t="shared" si="4"/>
        <v/>
      </c>
      <c r="R8" s="92">
        <f t="shared" si="5"/>
        <v>0</v>
      </c>
      <c r="V8" s="52" t="str">
        <f t="shared" si="1"/>
        <v/>
      </c>
      <c r="AE8" t="s">
        <v>14</v>
      </c>
      <c r="AF8" s="57">
        <v>1200000</v>
      </c>
    </row>
    <row r="9" spans="1:32" ht="45" customHeight="1" x14ac:dyDescent="0.2">
      <c r="A9" s="175" t="s">
        <v>121</v>
      </c>
      <c r="B9" s="176"/>
      <c r="C9" s="49"/>
      <c r="D9" s="50"/>
      <c r="E9" s="51"/>
      <c r="F9" s="51"/>
      <c r="G9" s="58"/>
      <c r="H9" s="50"/>
      <c r="I9" s="53"/>
      <c r="J9" s="54"/>
      <c r="K9" s="54"/>
      <c r="L9" s="55" t="str">
        <f t="shared" si="2"/>
        <v/>
      </c>
      <c r="M9" s="55" t="str" cm="1">
        <f t="array" ref="M9">IFERROR(_xlfn.IFS(H9="移乗介護",1000000,H9="入浴支援",1000000,H9="移動支援",300000,H9="排泄支援",300000,H9="見守り・コミュニケーション",300000,H9="機能訓練支援",300000,H9="食事・栄養管理支援",300000),"")</f>
        <v/>
      </c>
      <c r="N9" s="55">
        <f t="shared" si="3"/>
        <v>0</v>
      </c>
      <c r="O9" s="90">
        <f t="shared" si="0"/>
        <v>0</v>
      </c>
      <c r="P9" s="56" t="str">
        <f>IF(OR(V9=$V$6,V9=$V$7,V9=$V$8),"",SUMIF($V$6:$V$23,V9,$O$6:$O$23))</f>
        <v/>
      </c>
      <c r="Q9" s="91" t="str">
        <f t="shared" si="4"/>
        <v/>
      </c>
      <c r="R9" s="92">
        <f t="shared" si="5"/>
        <v>0</v>
      </c>
      <c r="V9" s="52" t="str">
        <f t="shared" si="1"/>
        <v/>
      </c>
      <c r="AE9" t="s">
        <v>15</v>
      </c>
      <c r="AF9" s="57">
        <v>1200000</v>
      </c>
    </row>
    <row r="10" spans="1:32" ht="45" customHeight="1" x14ac:dyDescent="0.2">
      <c r="A10" s="175" t="s">
        <v>121</v>
      </c>
      <c r="B10" s="176"/>
      <c r="C10" s="49"/>
      <c r="D10" s="50"/>
      <c r="E10" s="51"/>
      <c r="F10" s="51"/>
      <c r="G10" s="50"/>
      <c r="H10" s="50"/>
      <c r="I10" s="53"/>
      <c r="J10" s="54"/>
      <c r="K10" s="54"/>
      <c r="L10" s="55" t="str">
        <f t="shared" si="2"/>
        <v/>
      </c>
      <c r="M10" s="55" t="str" cm="1">
        <f t="array" ref="M10">IFERROR(_xlfn.IFS(H10="移乗介護",1000000,H10="入浴支援",1000000,H10="移動支援",300000,H10="排泄支援",300000,H10="見守り・コミュニケーション",300000,H10="機能訓練支援",300000,H10="食事・栄養管理支援",300000),"")</f>
        <v/>
      </c>
      <c r="N10" s="55">
        <f t="shared" si="3"/>
        <v>0</v>
      </c>
      <c r="O10" s="90">
        <f t="shared" si="0"/>
        <v>0</v>
      </c>
      <c r="P10" s="56" t="str">
        <f>IF(OR(V10=$V$6,V10=$V$7,V10=$V$8,V10=$V$9),"",SUMIF($V$6:$V$23,V10,$O$6:$O$23))</f>
        <v/>
      </c>
      <c r="Q10" s="91" t="str">
        <f t="shared" si="4"/>
        <v/>
      </c>
      <c r="R10" s="92">
        <f t="shared" si="5"/>
        <v>0</v>
      </c>
      <c r="V10" s="52" t="str">
        <f t="shared" si="1"/>
        <v/>
      </c>
      <c r="AE10" t="s">
        <v>16</v>
      </c>
      <c r="AF10" s="57">
        <v>1200000</v>
      </c>
    </row>
    <row r="11" spans="1:32" ht="45" customHeight="1" x14ac:dyDescent="0.2">
      <c r="A11" s="175" t="s">
        <v>121</v>
      </c>
      <c r="B11" s="176"/>
      <c r="C11" s="49"/>
      <c r="D11" s="50"/>
      <c r="E11" s="51"/>
      <c r="F11" s="51"/>
      <c r="G11" s="58"/>
      <c r="H11" s="50"/>
      <c r="I11" s="53"/>
      <c r="J11" s="54"/>
      <c r="K11" s="54"/>
      <c r="L11" s="55" t="str">
        <f t="shared" si="2"/>
        <v/>
      </c>
      <c r="M11" s="55" t="str" cm="1">
        <f t="array" ref="M11">IFERROR(_xlfn.IFS(H11="移乗介護",1000000,H11="入浴支援",1000000,H11="移動支援",300000,H11="排泄支援",300000,H11="見守り・コミュニケーション",300000,H11="機能訓練支援",300000,H11="食事・栄養管理支援",300000),"")</f>
        <v/>
      </c>
      <c r="N11" s="55">
        <f t="shared" si="3"/>
        <v>0</v>
      </c>
      <c r="O11" s="90">
        <f t="shared" si="0"/>
        <v>0</v>
      </c>
      <c r="P11" s="56" t="str">
        <f>IF(OR(V11=$V$6,V11=$V$7,V11=$V$8,V11=$V$9,V11=$V$10),"",SUMIF($V$6:$V$23,V11,$O$6:$O$23))</f>
        <v/>
      </c>
      <c r="Q11" s="91" t="str">
        <f t="shared" si="4"/>
        <v/>
      </c>
      <c r="R11" s="92">
        <f t="shared" si="5"/>
        <v>0</v>
      </c>
      <c r="V11" s="52" t="str">
        <f t="shared" si="1"/>
        <v/>
      </c>
      <c r="AE11" s="1" t="s">
        <v>17</v>
      </c>
      <c r="AF11" s="57">
        <v>1200000</v>
      </c>
    </row>
    <row r="12" spans="1:32" ht="45" customHeight="1" x14ac:dyDescent="0.2">
      <c r="A12" s="175" t="s">
        <v>121</v>
      </c>
      <c r="B12" s="176"/>
      <c r="C12" s="49"/>
      <c r="D12" s="50"/>
      <c r="E12" s="51"/>
      <c r="F12" s="51"/>
      <c r="G12" s="50"/>
      <c r="H12" s="50"/>
      <c r="I12" s="53"/>
      <c r="J12" s="54"/>
      <c r="K12" s="54"/>
      <c r="L12" s="55" t="str">
        <f t="shared" si="2"/>
        <v/>
      </c>
      <c r="M12" s="55" t="str" cm="1">
        <f t="array" ref="M12">IFERROR(_xlfn.IFS(H12="移乗介護",1000000,H12="入浴支援",1000000,H12="移動支援",300000,H12="排泄支援",300000,H12="見守り・コミュニケーション",300000,H12="機能訓練支援",300000,H12="食事・栄養管理支援",300000),"")</f>
        <v/>
      </c>
      <c r="N12" s="55">
        <f t="shared" si="3"/>
        <v>0</v>
      </c>
      <c r="O12" s="90">
        <f t="shared" si="0"/>
        <v>0</v>
      </c>
      <c r="P12" s="56" t="str">
        <f>IF(OR(V12=$V$6,V12=$V$7,V12=$V$8,V12=$V$9,V12=$V$10,V12=$V$11),"",SUMIF($V$6:$V$23,V12,$O$6:$O$23))</f>
        <v/>
      </c>
      <c r="Q12" s="91" t="str">
        <f t="shared" si="4"/>
        <v/>
      </c>
      <c r="R12" s="92">
        <f t="shared" si="5"/>
        <v>0</v>
      </c>
      <c r="V12" s="52" t="str">
        <f t="shared" si="1"/>
        <v/>
      </c>
      <c r="AE12" s="1" t="s">
        <v>18</v>
      </c>
      <c r="AF12" s="57">
        <v>1200000</v>
      </c>
    </row>
    <row r="13" spans="1:32" ht="45" customHeight="1" x14ac:dyDescent="0.2">
      <c r="A13" s="175" t="s">
        <v>121</v>
      </c>
      <c r="B13" s="176"/>
      <c r="C13" s="49"/>
      <c r="D13" s="50"/>
      <c r="E13" s="51"/>
      <c r="F13" s="51"/>
      <c r="G13" s="58"/>
      <c r="H13" s="50"/>
      <c r="I13" s="53"/>
      <c r="J13" s="54"/>
      <c r="K13" s="54"/>
      <c r="L13" s="55" t="str">
        <f t="shared" si="2"/>
        <v/>
      </c>
      <c r="M13" s="55" t="str" cm="1">
        <f t="array" ref="M13">IFERROR(_xlfn.IFS(H13="移乗介護",1000000,H13="入浴支援",1000000,H13="移動支援",300000,H13="排泄支援",300000,H13="見守り・コミュニケーション",300000,H13="機能訓練支援",300000,H13="食事・栄養管理支援",300000),"")</f>
        <v/>
      </c>
      <c r="N13" s="55">
        <f t="shared" si="3"/>
        <v>0</v>
      </c>
      <c r="O13" s="90">
        <f t="shared" si="0"/>
        <v>0</v>
      </c>
      <c r="P13" s="56" t="str">
        <f>IF(OR(V13=$V$6,V13=$V$7,V13=$V$8,V13=$V$9,V13=$V$10,V13=$V$11,V13=$V$12),"",SUMIF($V$6:$V$23,V13,$O$6:$O$23))</f>
        <v/>
      </c>
      <c r="Q13" s="91" t="str">
        <f t="shared" si="4"/>
        <v/>
      </c>
      <c r="R13" s="92">
        <f t="shared" si="5"/>
        <v>0</v>
      </c>
      <c r="V13" s="52" t="str">
        <f t="shared" si="1"/>
        <v/>
      </c>
    </row>
    <row r="14" spans="1:32" ht="45" customHeight="1" x14ac:dyDescent="0.2">
      <c r="A14" s="175" t="s">
        <v>121</v>
      </c>
      <c r="B14" s="176"/>
      <c r="C14" s="49"/>
      <c r="D14" s="50"/>
      <c r="E14" s="51"/>
      <c r="F14" s="51"/>
      <c r="G14" s="50"/>
      <c r="H14" s="50"/>
      <c r="I14" s="53"/>
      <c r="J14" s="54"/>
      <c r="K14" s="54"/>
      <c r="L14" s="55" t="str">
        <f t="shared" si="2"/>
        <v/>
      </c>
      <c r="M14" s="55" t="str" cm="1">
        <f t="array" ref="M14">IFERROR(_xlfn.IFS(H14="移乗介護",1000000,H14="入浴支援",1000000,H14="移動支援",300000,H14="排泄支援",300000,H14="見守り・コミュニケーション",300000,H14="機能訓練支援",300000,H14="食事・栄養管理支援",300000),"")</f>
        <v/>
      </c>
      <c r="N14" s="55">
        <f t="shared" si="3"/>
        <v>0</v>
      </c>
      <c r="O14" s="90">
        <f t="shared" si="0"/>
        <v>0</v>
      </c>
      <c r="P14" s="56" t="str">
        <f>IF(OR(V14=$V$6,V14=$V$7,V14=$V$8,V14=$V$9,V14=$V$10,V14=$V$11,V14=$V$12,V14=$V$13),"",SUMIF($V$6:$V$23,V14,$O$6:$O$23))</f>
        <v/>
      </c>
      <c r="Q14" s="91" t="str">
        <f t="shared" si="4"/>
        <v/>
      </c>
      <c r="R14" s="92">
        <f t="shared" si="5"/>
        <v>0</v>
      </c>
      <c r="V14" s="52" t="str">
        <f t="shared" si="1"/>
        <v/>
      </c>
    </row>
    <row r="15" spans="1:32" ht="45" customHeight="1" x14ac:dyDescent="0.2">
      <c r="A15" s="175" t="s">
        <v>121</v>
      </c>
      <c r="B15" s="176"/>
      <c r="C15" s="49"/>
      <c r="D15" s="50"/>
      <c r="E15" s="51"/>
      <c r="F15" s="51"/>
      <c r="G15" s="58"/>
      <c r="H15" s="50"/>
      <c r="I15" s="53"/>
      <c r="J15" s="54"/>
      <c r="K15" s="54"/>
      <c r="L15" s="55" t="str">
        <f t="shared" si="2"/>
        <v/>
      </c>
      <c r="M15" s="55" t="str" cm="1">
        <f t="array" ref="M15">IFERROR(_xlfn.IFS(H15="移乗介護",1000000,H15="入浴支援",1000000,H15="移動支援",300000,H15="排泄支援",300000,H15="見守り・コミュニケーション",300000,H15="機能訓練支援",300000,H15="食事・栄養管理支援",300000),"")</f>
        <v/>
      </c>
      <c r="N15" s="55">
        <f t="shared" si="3"/>
        <v>0</v>
      </c>
      <c r="O15" s="90">
        <f t="shared" si="0"/>
        <v>0</v>
      </c>
      <c r="P15" s="56" t="str">
        <f>IF(OR(V15=$V$6,V15=$V$7,V15=$V$8,V15=$V$9,V15=$V$10,V15=$V$11,V15=$V$12,V15=$V$13,V15=$V$14),"",SUMIF($V$6:$V$23,V15,$O$6:$O$23))</f>
        <v/>
      </c>
      <c r="Q15" s="91" t="str">
        <f t="shared" si="4"/>
        <v/>
      </c>
      <c r="R15" s="92">
        <f t="shared" si="5"/>
        <v>0</v>
      </c>
      <c r="V15" s="52" t="str">
        <f t="shared" si="1"/>
        <v/>
      </c>
    </row>
    <row r="16" spans="1:32" ht="45" customHeight="1" x14ac:dyDescent="0.2">
      <c r="A16" s="175" t="s">
        <v>121</v>
      </c>
      <c r="B16" s="176"/>
      <c r="C16" s="49"/>
      <c r="D16" s="50"/>
      <c r="E16" s="51"/>
      <c r="F16" s="51"/>
      <c r="G16" s="50"/>
      <c r="H16" s="50"/>
      <c r="I16" s="53"/>
      <c r="J16" s="54"/>
      <c r="K16" s="54"/>
      <c r="L16" s="55" t="str">
        <f t="shared" si="2"/>
        <v/>
      </c>
      <c r="M16" s="55" t="str" cm="1">
        <f t="array" ref="M16">IFERROR(_xlfn.IFS(H16="移乗介護",1000000,H16="入浴支援",1000000,H16="移動支援",300000,H16="排泄支援",300000,H16="見守り・コミュニケーション",300000,H16="機能訓練支援",300000,H16="食事・栄養管理支援",300000),"")</f>
        <v/>
      </c>
      <c r="N16" s="55">
        <f t="shared" si="3"/>
        <v>0</v>
      </c>
      <c r="O16" s="90">
        <f t="shared" si="0"/>
        <v>0</v>
      </c>
      <c r="P16" s="56" t="str">
        <f>IF(OR(V16=$V$6,V16=$V$7,V16=$V$8,V16=$V$9,V16=$V$10,V16=$V$11,V16=$V$12,V16=$V$13,V16=$V$14,V16=$V$15),"",SUMIF($V$6:$V$23,V16,$O$6:$O$23))</f>
        <v/>
      </c>
      <c r="Q16" s="91" t="str">
        <f t="shared" si="4"/>
        <v/>
      </c>
      <c r="R16" s="92">
        <f t="shared" si="5"/>
        <v>0</v>
      </c>
      <c r="V16" s="52" t="str">
        <f t="shared" si="1"/>
        <v/>
      </c>
    </row>
    <row r="17" spans="1:22" ht="45" customHeight="1" x14ac:dyDescent="0.2">
      <c r="A17" s="175" t="s">
        <v>121</v>
      </c>
      <c r="B17" s="176"/>
      <c r="C17" s="49"/>
      <c r="D17" s="50"/>
      <c r="E17" s="51"/>
      <c r="F17" s="51"/>
      <c r="G17" s="58"/>
      <c r="H17" s="50"/>
      <c r="I17" s="53"/>
      <c r="J17" s="54"/>
      <c r="K17" s="54"/>
      <c r="L17" s="55" t="str">
        <f t="shared" si="2"/>
        <v/>
      </c>
      <c r="M17" s="55" t="str" cm="1">
        <f t="array" ref="M17">IFERROR(_xlfn.IFS(H17="移乗介護",1000000,H17="入浴支援",1000000,H17="移動支援",300000,H17="排泄支援",300000,H17="見守り・コミュニケーション",300000,H17="機能訓練支援",300000,H17="食事・栄養管理支援",300000),"")</f>
        <v/>
      </c>
      <c r="N17" s="55">
        <f t="shared" si="3"/>
        <v>0</v>
      </c>
      <c r="O17" s="90">
        <f t="shared" si="0"/>
        <v>0</v>
      </c>
      <c r="P17" s="56" t="str">
        <f>IF(OR(V17=$V$6,V17=$V$7,V17=$V$8,V17=$V$9,V17=$V$10,V17=$V$11,V17=$V$12,V17=$V$13,V17=$V$14,V17=$V$15,V17=$V$16),"",SUMIF($V$6:$V$23,V17,$O$6:$O$23))</f>
        <v/>
      </c>
      <c r="Q17" s="91" t="str">
        <f t="shared" si="4"/>
        <v/>
      </c>
      <c r="R17" s="92">
        <f t="shared" si="5"/>
        <v>0</v>
      </c>
      <c r="V17" s="52" t="str">
        <f t="shared" si="1"/>
        <v/>
      </c>
    </row>
    <row r="18" spans="1:22" ht="45" customHeight="1" x14ac:dyDescent="0.2">
      <c r="A18" s="175" t="s">
        <v>121</v>
      </c>
      <c r="B18" s="176"/>
      <c r="C18" s="49"/>
      <c r="D18" s="50"/>
      <c r="E18" s="51"/>
      <c r="F18" s="51"/>
      <c r="G18" s="50"/>
      <c r="H18" s="50"/>
      <c r="I18" s="53"/>
      <c r="J18" s="54"/>
      <c r="K18" s="54"/>
      <c r="L18" s="55" t="str">
        <f t="shared" si="2"/>
        <v/>
      </c>
      <c r="M18" s="55" t="str" cm="1">
        <f t="array" ref="M18">IFERROR(_xlfn.IFS(H18="移乗介護",1000000,H18="入浴支援",1000000,H18="移動支援",300000,H18="排泄支援",300000,H18="見守り・コミュニケーション",300000,H18="機能訓練支援",300000,H18="食事・栄養管理支援",300000),"")</f>
        <v/>
      </c>
      <c r="N18" s="55">
        <f t="shared" si="3"/>
        <v>0</v>
      </c>
      <c r="O18" s="90">
        <f t="shared" si="0"/>
        <v>0</v>
      </c>
      <c r="P18" s="56" t="str">
        <f>IF(OR(V18=$V$6,V18=$V$7,V18=$V$8,V18=$V$9,V18=$V$10,V18=$V$11,V18=$V$12,V18=$V$13,V18=$V$14,V18=$V$15,V18=$V$16,V18=$V$17),"",SUMIF($V$6:$V$23,V18,$O$6:$O$23))</f>
        <v/>
      </c>
      <c r="Q18" s="91" t="str">
        <f t="shared" si="4"/>
        <v/>
      </c>
      <c r="R18" s="92">
        <f t="shared" si="5"/>
        <v>0</v>
      </c>
      <c r="V18" s="52" t="str">
        <f t="shared" si="1"/>
        <v/>
      </c>
    </row>
    <row r="19" spans="1:22" ht="45" customHeight="1" x14ac:dyDescent="0.2">
      <c r="A19" s="175" t="s">
        <v>121</v>
      </c>
      <c r="B19" s="176"/>
      <c r="C19" s="49"/>
      <c r="D19" s="50"/>
      <c r="E19" s="51"/>
      <c r="F19" s="51"/>
      <c r="G19" s="50"/>
      <c r="H19" s="50"/>
      <c r="I19" s="53"/>
      <c r="J19" s="54"/>
      <c r="K19" s="54"/>
      <c r="L19" s="55" t="str">
        <f t="shared" si="2"/>
        <v/>
      </c>
      <c r="M19" s="55" t="str" cm="1">
        <f t="array" ref="M19">IFERROR(_xlfn.IFS(H19="移乗介護",1000000,H19="入浴支援",1000000,H19="移動支援",300000,H19="排泄支援",300000,H19="見守り・コミュニケーション",300000,H19="機能訓練支援",300000,H19="食事・栄養管理支援",300000),"")</f>
        <v/>
      </c>
      <c r="N19" s="55">
        <f t="shared" si="3"/>
        <v>0</v>
      </c>
      <c r="O19" s="90">
        <f t="shared" si="0"/>
        <v>0</v>
      </c>
      <c r="P19" s="56" t="str">
        <f>IF(OR(V19=$V$6,V19=$V$7,V19=$V$8,V19=$V$9,V19=$V$10,V19=$V$11,V19=$V$12,V19=$V$13,V19=$V$14,V19=$V$15,V19=$V$16,V19=$V$17,V19=$V$18),"",SUMIF($V$6:$V$23,V19,$O$6:$O$23))</f>
        <v/>
      </c>
      <c r="Q19" s="91" t="str">
        <f t="shared" si="4"/>
        <v/>
      </c>
      <c r="R19" s="92">
        <f t="shared" si="5"/>
        <v>0</v>
      </c>
      <c r="V19" s="52" t="str">
        <f t="shared" si="1"/>
        <v/>
      </c>
    </row>
    <row r="20" spans="1:22" ht="45" customHeight="1" x14ac:dyDescent="0.2">
      <c r="A20" s="175" t="s">
        <v>121</v>
      </c>
      <c r="B20" s="176"/>
      <c r="C20" s="49"/>
      <c r="D20" s="50"/>
      <c r="E20" s="51"/>
      <c r="F20" s="51"/>
      <c r="G20" s="50"/>
      <c r="H20" s="50"/>
      <c r="I20" s="53"/>
      <c r="J20" s="54"/>
      <c r="K20" s="54"/>
      <c r="L20" s="55" t="str">
        <f t="shared" si="2"/>
        <v/>
      </c>
      <c r="M20" s="55" t="str" cm="1">
        <f t="array" ref="M20">IFERROR(_xlfn.IFS(H20="移乗介護",1000000,H20="入浴支援",1000000,H20="移動支援",300000,H20="排泄支援",300000,H20="見守り・コミュニケーション",300000,H20="機能訓練支援",300000,H20="食事・栄養管理支援",300000),"")</f>
        <v/>
      </c>
      <c r="N20" s="55">
        <f t="shared" si="3"/>
        <v>0</v>
      </c>
      <c r="O20" s="90">
        <f t="shared" si="0"/>
        <v>0</v>
      </c>
      <c r="P20" s="56" t="str">
        <f>IF(OR(V20=$V$6,V20=$V$7,V20=$V$8,V20=$V$9,V20=$V$10,V20=$V$11,V20=$V$12,V20=$V$13,V20=$V$14,V20=$V$15,V20=$V$16,V20=$V$17,V20=$V$18,V20=$V$19),"",SUMIF($V$6:$V$23,V20,$O$6:$O$23))</f>
        <v/>
      </c>
      <c r="Q20" s="91" t="str">
        <f t="shared" si="4"/>
        <v/>
      </c>
      <c r="R20" s="92">
        <f t="shared" si="5"/>
        <v>0</v>
      </c>
      <c r="V20" s="52" t="str">
        <f t="shared" si="1"/>
        <v/>
      </c>
    </row>
    <row r="21" spans="1:22" ht="45" customHeight="1" x14ac:dyDescent="0.2">
      <c r="A21" s="175" t="s">
        <v>121</v>
      </c>
      <c r="B21" s="176"/>
      <c r="C21" s="49"/>
      <c r="D21" s="50"/>
      <c r="E21" s="51"/>
      <c r="F21" s="51"/>
      <c r="G21" s="50"/>
      <c r="H21" s="50"/>
      <c r="I21" s="53"/>
      <c r="J21" s="54"/>
      <c r="K21" s="54"/>
      <c r="L21" s="55" t="str">
        <f t="shared" si="2"/>
        <v/>
      </c>
      <c r="M21" s="55" t="str" cm="1">
        <f t="array" ref="M21">IFERROR(_xlfn.IFS(H21="移乗介護",1000000,H21="入浴支援",1000000,H21="移動支援",300000,H21="排泄支援",300000,H21="見守り・コミュニケーション",300000,H21="機能訓練支援",300000,H21="食事・栄養管理支援",300000),"")</f>
        <v/>
      </c>
      <c r="N21" s="55">
        <f t="shared" si="3"/>
        <v>0</v>
      </c>
      <c r="O21" s="90">
        <f t="shared" si="0"/>
        <v>0</v>
      </c>
      <c r="P21" s="56" t="str">
        <f>IF(OR(V21=$V$6,V21=$V$7,V21=$V$8,V21=$V$9,V21=$V$10,V21=$V$11,V21=$V$12,V21=$V$13,V21=$V$14,V21=$V$15,V21=$V$16,V21=$V$17,V21=$V$18,V21=$V$19,V21=$V$20),"",SUMIF($V$6:$V$23,V21,$O$6:$O$23))</f>
        <v/>
      </c>
      <c r="Q21" s="91" t="str">
        <f t="shared" si="4"/>
        <v/>
      </c>
      <c r="R21" s="92">
        <f t="shared" si="5"/>
        <v>0</v>
      </c>
      <c r="V21" s="52" t="str">
        <f t="shared" si="1"/>
        <v/>
      </c>
    </row>
    <row r="22" spans="1:22" ht="45" customHeight="1" x14ac:dyDescent="0.2">
      <c r="A22" s="175" t="s">
        <v>121</v>
      </c>
      <c r="B22" s="176"/>
      <c r="C22" s="49"/>
      <c r="D22" s="50"/>
      <c r="E22" s="51"/>
      <c r="F22" s="51"/>
      <c r="G22" s="50"/>
      <c r="H22" s="50"/>
      <c r="I22" s="53"/>
      <c r="J22" s="54"/>
      <c r="K22" s="54"/>
      <c r="L22" s="55" t="str">
        <f t="shared" si="2"/>
        <v/>
      </c>
      <c r="M22" s="55" t="str" cm="1">
        <f t="array" ref="M22">IFERROR(_xlfn.IFS(H22="移乗介護",1000000,H22="入浴支援",1000000,H22="移動支援",300000,H22="排泄支援",300000,H22="見守り・コミュニケーション",300000,H22="機能訓練支援",300000,H22="食事・栄養管理支援",300000),"")</f>
        <v/>
      </c>
      <c r="N22" s="55">
        <f t="shared" si="3"/>
        <v>0</v>
      </c>
      <c r="O22" s="90">
        <f t="shared" si="0"/>
        <v>0</v>
      </c>
      <c r="P22" s="56" t="str">
        <f>IF(OR(V22=$V$6,V22=$V$7,V22=$V$8,V22=$V$9,V22=$V$10,V22=$V$11,V22=$V$12,V22=$V$13,V22=$V$14,V22=$V$15,V22=$V$16,V22=$V$17,V22=$V$18,V22=$V$19,V22=$V$20,V22=$V$21),"",SUMIF($V$6:$V$23,V22,$O$6:$O$23))</f>
        <v/>
      </c>
      <c r="Q22" s="91" t="str">
        <f t="shared" si="4"/>
        <v/>
      </c>
      <c r="R22" s="92">
        <f t="shared" si="5"/>
        <v>0</v>
      </c>
      <c r="V22" s="52" t="str">
        <f t="shared" si="1"/>
        <v/>
      </c>
    </row>
    <row r="23" spans="1:22" ht="45" customHeight="1" x14ac:dyDescent="0.2">
      <c r="A23" s="175" t="s">
        <v>121</v>
      </c>
      <c r="B23" s="176"/>
      <c r="C23" s="49"/>
      <c r="D23" s="50"/>
      <c r="E23" s="51"/>
      <c r="F23" s="51"/>
      <c r="G23" s="50"/>
      <c r="H23" s="50"/>
      <c r="I23" s="53"/>
      <c r="J23" s="54"/>
      <c r="K23" s="54"/>
      <c r="L23" s="55" t="str">
        <f t="shared" si="2"/>
        <v/>
      </c>
      <c r="M23" s="55" t="str" cm="1">
        <f t="array" ref="M23">IFERROR(_xlfn.IFS(H23="移乗介護",1000000,H23="入浴支援",1000000,H23="移動支援",300000,H23="排泄支援",300000,H23="見守り・コミュニケーション",300000,H23="機能訓練支援",300000,H23="食事・栄養管理支援",300000),"")</f>
        <v/>
      </c>
      <c r="N23" s="55">
        <f t="shared" si="3"/>
        <v>0</v>
      </c>
      <c r="O23" s="90">
        <f t="shared" si="0"/>
        <v>0</v>
      </c>
      <c r="P23" s="56" t="str">
        <f>IF(OR(V23=$V$6,V23=$V$7,V23=$V$8,V23=$V$9,V23=$V$10,V23=$V$11,V23=$V$12,V23=$V$13,V23=$V$14,V23=$V$15,V23=$V$16,V23=$V$17,V23=$V$18,V23=$V$19,V23=$V$20,V23=$V$21,V23=$V$22),"",SUMIF($V$6:$V$23,V23,$O$6:$O$23))</f>
        <v/>
      </c>
      <c r="Q23" s="91" t="str">
        <f t="shared" si="4"/>
        <v/>
      </c>
      <c r="R23" s="92">
        <f t="shared" si="5"/>
        <v>0</v>
      </c>
      <c r="V23" s="52" t="str">
        <f t="shared" si="1"/>
        <v/>
      </c>
    </row>
    <row r="24" spans="1:22" ht="45" customHeight="1" thickBot="1" x14ac:dyDescent="0.25">
      <c r="A24" s="202" t="s">
        <v>19</v>
      </c>
      <c r="B24" s="203"/>
      <c r="C24" s="59"/>
      <c r="D24" s="59"/>
      <c r="E24" s="60"/>
      <c r="F24" s="60"/>
      <c r="G24" s="62"/>
      <c r="H24" s="59"/>
      <c r="I24" s="63"/>
      <c r="J24" s="64"/>
      <c r="K24" s="64"/>
      <c r="L24" s="65"/>
      <c r="M24" s="65"/>
      <c r="N24" s="65"/>
      <c r="O24" s="66">
        <f>SUM(O6:O23)</f>
        <v>0</v>
      </c>
      <c r="P24" s="93">
        <f>SUM(P6:P23)</f>
        <v>0</v>
      </c>
      <c r="Q24" s="94" t="str">
        <f>IF(P24&gt;0,IFERROR(VLOOKUP($C24,$AE$6:$AF$12,2,FALSE),""),"")</f>
        <v/>
      </c>
      <c r="R24" s="95">
        <f>SUM(R6:R23)</f>
        <v>0</v>
      </c>
      <c r="V24" s="61"/>
    </row>
    <row r="25" spans="1:22" ht="45" customHeight="1" thickBot="1" x14ac:dyDescent="0.25">
      <c r="A25" s="67"/>
      <c r="B25" s="67"/>
      <c r="C25" s="68"/>
      <c r="D25" s="68"/>
      <c r="E25" s="68"/>
      <c r="F25" s="68"/>
      <c r="G25" s="67"/>
      <c r="H25" s="68"/>
      <c r="I25" s="69"/>
      <c r="J25" s="69"/>
      <c r="K25" s="69"/>
      <c r="L25" s="69"/>
      <c r="M25" s="69"/>
      <c r="N25" s="69"/>
      <c r="O25" s="69"/>
      <c r="P25" s="69"/>
      <c r="Q25" s="70"/>
      <c r="R25" s="69"/>
      <c r="V25" s="68"/>
    </row>
    <row r="26" spans="1:22" ht="45" customHeight="1" x14ac:dyDescent="0.2">
      <c r="A26" s="67"/>
      <c r="B26" s="67"/>
      <c r="C26" s="68"/>
      <c r="D26" s="68"/>
      <c r="E26" s="68"/>
      <c r="F26" s="68"/>
      <c r="G26" s="67"/>
      <c r="H26" s="68"/>
      <c r="I26" s="69"/>
      <c r="J26" s="69"/>
      <c r="K26" s="69"/>
      <c r="L26" s="69"/>
      <c r="M26" s="69"/>
      <c r="N26" s="69"/>
      <c r="O26" s="69"/>
      <c r="Q26" s="71" t="s">
        <v>122</v>
      </c>
      <c r="R26" s="72">
        <f>R24</f>
        <v>0</v>
      </c>
      <c r="V26" s="68"/>
    </row>
    <row r="27" spans="1:22" ht="45" customHeight="1" thickBot="1" x14ac:dyDescent="0.25">
      <c r="A27" s="67"/>
      <c r="B27" s="67"/>
      <c r="C27" s="68"/>
      <c r="D27" s="68"/>
      <c r="E27" s="68"/>
      <c r="F27" s="68"/>
      <c r="G27" s="67"/>
      <c r="H27" s="68"/>
      <c r="I27" s="69"/>
      <c r="J27" s="69"/>
      <c r="K27" s="69"/>
      <c r="L27" s="69"/>
      <c r="M27" s="69"/>
      <c r="N27" s="69"/>
      <c r="O27" s="69"/>
      <c r="Q27" s="73" t="s">
        <v>123</v>
      </c>
      <c r="R27" s="74">
        <f>ROUNDDOWN(R26*3/4,-3)</f>
        <v>0</v>
      </c>
      <c r="V27" s="68"/>
    </row>
    <row r="28" spans="1:22" ht="23.1" customHeight="1" x14ac:dyDescent="0.2">
      <c r="A28" s="177" t="s">
        <v>20</v>
      </c>
      <c r="B28" s="178" t="s">
        <v>21</v>
      </c>
      <c r="C28" s="177"/>
      <c r="D28" s="68"/>
      <c r="E28" s="68"/>
      <c r="F28" s="68"/>
      <c r="G28" s="67"/>
      <c r="H28" s="68"/>
      <c r="I28" s="69"/>
      <c r="J28" s="69"/>
      <c r="K28" s="69"/>
      <c r="L28" s="69"/>
      <c r="M28" s="69"/>
      <c r="N28" s="69"/>
      <c r="O28" s="69"/>
      <c r="Q28" s="69"/>
      <c r="R28" s="70"/>
      <c r="V28" s="68"/>
    </row>
    <row r="29" spans="1:22" ht="23.1" customHeight="1" x14ac:dyDescent="0.2">
      <c r="A29" s="179" t="s">
        <v>22</v>
      </c>
      <c r="B29" s="180" t="s">
        <v>124</v>
      </c>
      <c r="C29" s="181"/>
      <c r="D29" s="75"/>
      <c r="E29" s="75"/>
      <c r="F29" s="75"/>
      <c r="G29" s="32"/>
      <c r="H29" s="32"/>
      <c r="I29" s="32"/>
      <c r="J29" s="32"/>
      <c r="Q29" s="96"/>
      <c r="V29" s="75"/>
    </row>
    <row r="30" spans="1:22" ht="23.1" customHeight="1" x14ac:dyDescent="0.2">
      <c r="A30" s="179" t="s">
        <v>23</v>
      </c>
      <c r="B30" s="180" t="s">
        <v>125</v>
      </c>
      <c r="C30" s="181"/>
      <c r="D30" s="75"/>
      <c r="E30" s="75"/>
      <c r="F30" s="75"/>
      <c r="G30" s="32"/>
      <c r="H30" s="32"/>
      <c r="I30" s="32"/>
      <c r="J30" s="32"/>
      <c r="V30" s="75"/>
    </row>
    <row r="31" spans="1:22" ht="23.1" customHeight="1" x14ac:dyDescent="0.2">
      <c r="A31" s="179" t="s">
        <v>24</v>
      </c>
      <c r="B31" s="180" t="s">
        <v>156</v>
      </c>
      <c r="C31" s="181"/>
      <c r="D31" s="75"/>
      <c r="E31" s="75"/>
      <c r="F31" s="75"/>
      <c r="G31" s="76"/>
      <c r="H31" s="32"/>
      <c r="I31" s="75"/>
      <c r="J31" s="32"/>
      <c r="V31" s="75"/>
    </row>
    <row r="32" spans="1:22" s="2" customFormat="1" ht="23.1" customHeight="1" x14ac:dyDescent="0.2">
      <c r="A32" s="179" t="s">
        <v>27</v>
      </c>
      <c r="B32" s="180" t="s">
        <v>126</v>
      </c>
      <c r="C32" s="180"/>
      <c r="D32" s="32"/>
      <c r="E32" s="32"/>
      <c r="F32" s="32"/>
      <c r="G32" s="32"/>
      <c r="H32" s="32"/>
      <c r="I32" s="32"/>
      <c r="J32" s="32"/>
      <c r="V32" s="32"/>
    </row>
    <row r="33" spans="1:15" ht="23.1" customHeight="1" x14ac:dyDescent="0.2">
      <c r="A33" s="179" t="s">
        <v>107</v>
      </c>
      <c r="B33" s="181" t="s">
        <v>25</v>
      </c>
      <c r="C33" s="181"/>
    </row>
    <row r="34" spans="1:15" ht="17.25" customHeight="1" x14ac:dyDescent="0.2">
      <c r="B34" s="77"/>
      <c r="O34" s="78"/>
    </row>
    <row r="35" spans="1:15" s="2" customFormat="1" ht="24.75" customHeight="1" x14ac:dyDescent="0.2"/>
    <row r="36" spans="1:15" s="2" customFormat="1" ht="45.75" customHeight="1" x14ac:dyDescent="0.2">
      <c r="B36" s="34"/>
    </row>
    <row r="37" spans="1:15" s="2" customFormat="1" ht="45" customHeight="1" x14ac:dyDescent="0.2"/>
    <row r="38" spans="1:15" s="2" customFormat="1" ht="24.75" customHeight="1" x14ac:dyDescent="0.2"/>
    <row r="39" spans="1:15" s="2" customFormat="1" ht="24.75" customHeight="1" x14ac:dyDescent="0.2"/>
    <row r="40" spans="1:15" s="2" customFormat="1" ht="24.75" customHeight="1" x14ac:dyDescent="0.2"/>
    <row r="41" spans="1:15" s="2" customFormat="1" ht="24.75" customHeight="1" x14ac:dyDescent="0.2"/>
    <row r="42" spans="1:15" s="2" customFormat="1" ht="24.75" customHeight="1" x14ac:dyDescent="0.2"/>
    <row r="43" spans="1:15" s="2" customFormat="1" ht="24.75" customHeight="1" x14ac:dyDescent="0.2"/>
  </sheetData>
  <mergeCells count="2">
    <mergeCell ref="A2:R2"/>
    <mergeCell ref="A24:B24"/>
  </mergeCells>
  <phoneticPr fontId="12"/>
  <dataValidations count="3">
    <dataValidation type="list" allowBlank="1" showInputMessage="1" showErrorMessage="1" sqref="H6:H23" xr:uid="{722C46B1-99ED-4D53-80C3-F47AF7CC0B04}">
      <formula1>"移乗介護,移動支援,排泄支援,見守り・コミュニケーション,入浴支援,機能訓練支援,食事・栄養管理支援"</formula1>
    </dataValidation>
    <dataValidation type="list" allowBlank="1" showInputMessage="1" showErrorMessage="1" sqref="C6:C23 C65547:C65560 C131083:C131096 C196619:C196632 C262155:C262168 C327691:C327704 C393227:C393240 C458763:C458776 C524299:C524312 C589835:C589848 C655371:C655384 C720907:C720920 C786443:C786456 C851979:C851992 C917515:C917528 C983051:C983064" xr:uid="{D1ED96AD-DFB5-49FC-A534-CC0AA1617B09}">
      <formula1>"障害者支援施設,グループホーム,居宅介護,重度訪問介護,短期入所,重度障害者等包括支援,障害児入所施設"</formula1>
    </dataValidation>
    <dataValidation type="list" allowBlank="1" showInputMessage="1" showErrorMessage="1" sqref="H983051:H983064 H65547:H65560 H131083:H131096 H196619:H196632 H262155:H262168 H327691:H327704 H393227:H393240 H458763:H458776 H524299:H524312 H589835:H589848 H655371:H655384 H720907:H720920 H786443:H786456 H851979:H851992 H917515:H917528" xr:uid="{EC8B2767-4AE0-4DCE-B3A4-668029B72752}">
      <formula1>"移乗介護,移動支援,排泄支援,見守り・コミュニケーション,入浴支援"</formula1>
    </dataValidation>
  </dataValidations>
  <printOptions horizontalCentered="1"/>
  <pageMargins left="0.19685039370078741" right="0.19685039370078741" top="0.39370078740157483" bottom="0.39370078740157483" header="0" footer="0.11811023622047245"/>
  <pageSetup paperSize="9" scale="3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BB8C-2254-417B-AD98-9D90FC7AE48C}">
  <sheetPr codeName="Sheet1">
    <tabColor rgb="FF00B050"/>
    <pageSetUpPr fitToPage="1"/>
  </sheetPr>
  <dimension ref="A1:Z105"/>
  <sheetViews>
    <sheetView showGridLines="0" view="pageBreakPreview" topLeftCell="A8" zoomScale="70" zoomScaleNormal="100" zoomScaleSheetLayoutView="70" workbookViewId="0">
      <selection activeCell="K23" sqref="K23"/>
    </sheetView>
  </sheetViews>
  <sheetFormatPr defaultRowHeight="13.2" x14ac:dyDescent="0.2"/>
  <cols>
    <col min="1" max="1" width="3.33203125" customWidth="1"/>
    <col min="2" max="2" width="12.6640625" customWidth="1"/>
    <col min="3" max="3" width="26" customWidth="1"/>
    <col min="4" max="4" width="16" customWidth="1"/>
    <col min="5" max="5" width="14.33203125" customWidth="1"/>
    <col min="6" max="6" width="5.33203125" customWidth="1"/>
    <col min="7" max="7" width="4.33203125" customWidth="1"/>
    <col min="8" max="8" width="7.109375" customWidth="1"/>
    <col min="9" max="10" width="12.6640625" customWidth="1"/>
    <col min="11" max="11" width="12.33203125" customWidth="1"/>
    <col min="13" max="13" width="18.6640625" customWidth="1"/>
    <col min="14" max="14" width="2.33203125" customWidth="1"/>
    <col min="15" max="15" width="15" customWidth="1"/>
    <col min="16" max="16" width="2.33203125" customWidth="1"/>
    <col min="18" max="18" width="0" hidden="1" customWidth="1"/>
  </cols>
  <sheetData>
    <row r="1" spans="1:13" ht="16.2" x14ac:dyDescent="0.2">
      <c r="A1" s="13" t="s">
        <v>153</v>
      </c>
      <c r="B1" s="14"/>
      <c r="C1" s="14"/>
    </row>
    <row r="2" spans="1:13" ht="85.5" customHeight="1" x14ac:dyDescent="0.2">
      <c r="A2" s="13"/>
      <c r="B2" s="282" t="s">
        <v>108</v>
      </c>
      <c r="C2" s="282"/>
      <c r="D2" s="282"/>
      <c r="E2" s="282"/>
      <c r="F2" s="282"/>
      <c r="G2" s="282"/>
      <c r="H2" s="282"/>
      <c r="I2" s="282"/>
      <c r="J2" s="282"/>
      <c r="K2" s="282"/>
      <c r="L2" s="282"/>
      <c r="M2" s="282"/>
    </row>
    <row r="3" spans="1:13" ht="23.25" customHeight="1" x14ac:dyDescent="0.2">
      <c r="A3" s="13"/>
      <c r="B3" s="29" t="s">
        <v>28</v>
      </c>
      <c r="C3" s="28"/>
      <c r="D3" s="28"/>
      <c r="E3" s="28"/>
      <c r="F3" s="28"/>
      <c r="G3" s="28"/>
      <c r="H3" s="28"/>
      <c r="I3" s="28"/>
      <c r="J3" s="28"/>
      <c r="K3" s="28"/>
      <c r="L3" s="28"/>
      <c r="M3" s="28"/>
    </row>
    <row r="4" spans="1:13" ht="23.25" customHeight="1" x14ac:dyDescent="0.2">
      <c r="B4" s="29"/>
      <c r="C4" s="28"/>
      <c r="D4" s="28"/>
      <c r="E4" s="28"/>
      <c r="F4" s="28"/>
      <c r="G4" s="28"/>
      <c r="H4" s="28"/>
      <c r="I4" s="28"/>
      <c r="J4" s="28"/>
      <c r="K4" s="28"/>
      <c r="L4" s="28"/>
      <c r="M4" s="28"/>
    </row>
    <row r="5" spans="1:13" ht="19.2" x14ac:dyDescent="0.2">
      <c r="B5" s="15"/>
      <c r="C5" s="15"/>
      <c r="D5" s="15"/>
      <c r="E5" s="15"/>
      <c r="F5" s="15"/>
      <c r="G5" s="15"/>
      <c r="H5" s="15"/>
      <c r="I5" s="15"/>
      <c r="J5" s="15"/>
      <c r="K5" s="16" t="s">
        <v>2</v>
      </c>
      <c r="L5" s="283" t="s">
        <v>127</v>
      </c>
      <c r="M5" s="283"/>
    </row>
    <row r="6" spans="1:13" ht="19.2" x14ac:dyDescent="0.2">
      <c r="B6" s="15"/>
      <c r="C6" s="15"/>
      <c r="D6" s="15"/>
      <c r="E6" s="15"/>
      <c r="F6" s="15"/>
      <c r="G6" s="15"/>
      <c r="H6" s="15"/>
      <c r="I6" s="15"/>
      <c r="J6" s="15"/>
      <c r="K6" s="16"/>
      <c r="L6" s="126"/>
      <c r="M6" s="126"/>
    </row>
    <row r="7" spans="1:13" ht="15" thickBot="1" x14ac:dyDescent="0.25">
      <c r="B7" s="17" t="s">
        <v>29</v>
      </c>
      <c r="C7" s="17"/>
    </row>
    <row r="8" spans="1:13" ht="24.9" customHeight="1" x14ac:dyDescent="0.2">
      <c r="B8" s="284" t="s">
        <v>30</v>
      </c>
      <c r="C8" s="285"/>
      <c r="D8" s="286"/>
      <c r="E8" s="287"/>
      <c r="F8" s="287"/>
      <c r="G8" s="287"/>
      <c r="H8" s="287"/>
      <c r="I8" s="287"/>
      <c r="J8" s="287"/>
      <c r="K8" s="287"/>
      <c r="L8" s="287"/>
      <c r="M8" s="288"/>
    </row>
    <row r="9" spans="1:13" ht="30" customHeight="1" x14ac:dyDescent="0.2">
      <c r="B9" s="289" t="s">
        <v>4</v>
      </c>
      <c r="C9" s="290"/>
      <c r="D9" s="291"/>
      <c r="E9" s="292"/>
      <c r="F9" s="292"/>
      <c r="G9" s="292"/>
      <c r="H9" s="292"/>
      <c r="I9" s="292"/>
      <c r="J9" s="292"/>
      <c r="K9" s="292"/>
      <c r="L9" s="292"/>
      <c r="M9" s="293"/>
    </row>
    <row r="10" spans="1:13" ht="24.9" customHeight="1" x14ac:dyDescent="0.2">
      <c r="B10" s="294" t="s">
        <v>30</v>
      </c>
      <c r="C10" s="295"/>
      <c r="D10" s="296"/>
      <c r="E10" s="297"/>
      <c r="F10" s="297"/>
      <c r="G10" s="297"/>
      <c r="H10" s="297"/>
      <c r="I10" s="297"/>
      <c r="J10" s="297"/>
      <c r="K10" s="297"/>
      <c r="L10" s="297"/>
      <c r="M10" s="298"/>
    </row>
    <row r="11" spans="1:13" ht="30" customHeight="1" x14ac:dyDescent="0.2">
      <c r="B11" s="299" t="s">
        <v>31</v>
      </c>
      <c r="C11" s="300"/>
      <c r="D11" s="241"/>
      <c r="E11" s="242"/>
      <c r="F11" s="242"/>
      <c r="G11" s="242"/>
      <c r="H11" s="242"/>
      <c r="I11" s="242"/>
      <c r="J11" s="242"/>
      <c r="K11" s="242"/>
      <c r="L11" s="242"/>
      <c r="M11" s="301"/>
    </row>
    <row r="12" spans="1:13" ht="23.1" customHeight="1" x14ac:dyDescent="0.2">
      <c r="B12" s="302" t="s">
        <v>32</v>
      </c>
      <c r="C12" s="303"/>
      <c r="D12" s="303"/>
      <c r="E12" s="303"/>
      <c r="F12" s="303"/>
      <c r="G12" s="303"/>
      <c r="H12" s="303"/>
      <c r="I12" s="303"/>
      <c r="J12" s="303"/>
      <c r="K12" s="303"/>
      <c r="L12" s="303"/>
      <c r="M12" s="304"/>
    </row>
    <row r="13" spans="1:13" ht="30" customHeight="1" x14ac:dyDescent="0.2">
      <c r="B13" s="279"/>
      <c r="C13" s="280"/>
      <c r="D13" s="280"/>
      <c r="E13" s="280"/>
      <c r="F13" s="280"/>
      <c r="G13" s="280"/>
      <c r="H13" s="280"/>
      <c r="I13" s="280"/>
      <c r="J13" s="280"/>
      <c r="K13" s="280"/>
      <c r="L13" s="280"/>
      <c r="M13" s="281"/>
    </row>
    <row r="14" spans="1:13" ht="23.1" customHeight="1" x14ac:dyDescent="0.2">
      <c r="B14" s="246" t="s">
        <v>33</v>
      </c>
      <c r="C14" s="247"/>
      <c r="D14" s="247"/>
      <c r="E14" s="247"/>
      <c r="F14" s="247"/>
      <c r="G14" s="247"/>
      <c r="H14" s="247"/>
      <c r="I14" s="247"/>
      <c r="J14" s="247"/>
      <c r="K14" s="247"/>
      <c r="L14" s="247"/>
      <c r="M14" s="248"/>
    </row>
    <row r="15" spans="1:13" ht="30" customHeight="1" x14ac:dyDescent="0.2">
      <c r="B15" s="249"/>
      <c r="C15" s="250"/>
      <c r="D15" s="250"/>
      <c r="E15" s="250"/>
      <c r="F15" s="250"/>
      <c r="G15" s="250"/>
      <c r="H15" s="250"/>
      <c r="I15" s="250"/>
      <c r="J15" s="250"/>
      <c r="K15" s="250"/>
      <c r="L15" s="250"/>
      <c r="M15" s="251"/>
    </row>
    <row r="16" spans="1:13" ht="23.1" customHeight="1" x14ac:dyDescent="0.2">
      <c r="B16" s="252" t="s">
        <v>34</v>
      </c>
      <c r="C16" s="253"/>
      <c r="D16" s="253"/>
      <c r="E16" s="253"/>
      <c r="F16" s="253"/>
      <c r="G16" s="253"/>
      <c r="H16" s="253"/>
      <c r="I16" s="253"/>
      <c r="J16" s="253"/>
      <c r="K16" s="253"/>
      <c r="L16" s="253"/>
      <c r="M16" s="254"/>
    </row>
    <row r="17" spans="1:26" ht="30" customHeight="1" thickBot="1" x14ac:dyDescent="0.25">
      <c r="B17" s="125" t="s">
        <v>35</v>
      </c>
      <c r="C17" s="255"/>
      <c r="D17" s="256"/>
      <c r="E17" s="257" t="s">
        <v>36</v>
      </c>
      <c r="F17" s="258"/>
      <c r="G17" s="258"/>
      <c r="H17" s="259"/>
      <c r="I17" s="260"/>
      <c r="J17" s="260"/>
      <c r="K17" s="260"/>
      <c r="L17" s="260"/>
      <c r="M17" s="261"/>
    </row>
    <row r="18" spans="1:26" ht="20.100000000000001" customHeight="1" x14ac:dyDescent="0.2">
      <c r="B18" s="82"/>
      <c r="C18" s="82"/>
      <c r="D18" s="97"/>
      <c r="E18" s="82"/>
      <c r="F18" s="82"/>
      <c r="G18" s="82"/>
      <c r="H18" s="82"/>
      <c r="I18" s="97"/>
      <c r="J18" s="97"/>
      <c r="K18" s="97"/>
      <c r="L18" s="97"/>
      <c r="M18" s="97"/>
    </row>
    <row r="19" spans="1:26" s="10" customFormat="1" ht="18" customHeight="1" x14ac:dyDescent="0.2">
      <c r="B19" s="11" t="s">
        <v>37</v>
      </c>
      <c r="C19" s="79"/>
      <c r="D19" s="80"/>
      <c r="E19" s="80"/>
      <c r="F19" s="80"/>
      <c r="G19" s="80"/>
      <c r="H19" s="80"/>
      <c r="I19" s="80"/>
      <c r="J19" s="80"/>
      <c r="K19" s="80"/>
      <c r="L19" s="80"/>
    </row>
    <row r="20" spans="1:26" s="10" customFormat="1" ht="30.75" customHeight="1" x14ac:dyDescent="0.2">
      <c r="B20" s="118" t="s">
        <v>38</v>
      </c>
      <c r="C20" s="118"/>
      <c r="D20" s="119"/>
      <c r="E20" s="119"/>
      <c r="F20" s="119"/>
      <c r="G20" s="119"/>
      <c r="H20" s="119"/>
      <c r="I20" s="119"/>
      <c r="J20" s="120"/>
      <c r="K20" s="120"/>
      <c r="L20" s="119"/>
      <c r="M20" s="119"/>
    </row>
    <row r="21" spans="1:26" s="10" customFormat="1" ht="30.75" customHeight="1" x14ac:dyDescent="0.2">
      <c r="B21" s="262" t="s">
        <v>39</v>
      </c>
      <c r="C21" s="262"/>
      <c r="D21" s="263"/>
      <c r="E21" s="263"/>
      <c r="F21" s="263"/>
      <c r="G21" s="263"/>
      <c r="H21" s="263"/>
      <c r="I21" s="263"/>
      <c r="J21" s="263"/>
      <c r="K21" s="263"/>
      <c r="L21" s="263"/>
      <c r="M21" s="263"/>
    </row>
    <row r="22" spans="1:26" s="10" customFormat="1" ht="30.75" customHeight="1" x14ac:dyDescent="0.2">
      <c r="B22" s="118" t="s">
        <v>40</v>
      </c>
      <c r="C22" s="118"/>
      <c r="D22" s="119"/>
      <c r="E22" s="119"/>
      <c r="F22" s="119"/>
      <c r="G22" s="119"/>
      <c r="H22" s="119"/>
      <c r="I22" s="119"/>
      <c r="J22" s="120"/>
      <c r="K22" s="120"/>
      <c r="L22" s="119"/>
      <c r="M22" s="119"/>
    </row>
    <row r="23" spans="1:26" s="10" customFormat="1" ht="30.75" customHeight="1" x14ac:dyDescent="0.2">
      <c r="B23" s="118" t="s">
        <v>41</v>
      </c>
      <c r="C23" s="118"/>
      <c r="D23" s="119"/>
      <c r="E23" s="119"/>
      <c r="F23" s="119"/>
      <c r="G23" s="119"/>
      <c r="H23" s="119"/>
      <c r="I23" s="119"/>
      <c r="J23" s="120"/>
      <c r="K23" s="120"/>
      <c r="L23" s="119"/>
      <c r="M23" s="119"/>
    </row>
    <row r="25" spans="1:26" ht="14.4" x14ac:dyDescent="0.2">
      <c r="B25" s="17" t="s">
        <v>42</v>
      </c>
      <c r="C25" s="17"/>
    </row>
    <row r="26" spans="1:26" s="19" customFormat="1" ht="16.2" x14ac:dyDescent="0.2">
      <c r="A26"/>
      <c r="B26" s="1" t="s">
        <v>43</v>
      </c>
      <c r="C26" s="1"/>
      <c r="D26" s="1"/>
      <c r="E26" s="121"/>
      <c r="F26" s="121"/>
      <c r="G26" s="121"/>
      <c r="H26" s="121"/>
      <c r="I26" s="121"/>
      <c r="J26" s="98"/>
      <c r="K26" s="98"/>
      <c r="L26"/>
      <c r="M26"/>
      <c r="O26"/>
      <c r="R26" s="20"/>
      <c r="S26" s="20"/>
      <c r="T26" s="20"/>
      <c r="U26" s="20"/>
      <c r="V26" s="20"/>
      <c r="W26" s="20"/>
      <c r="X26" s="20"/>
      <c r="Y26" s="20"/>
      <c r="Z26" s="20"/>
    </row>
    <row r="27" spans="1:26" s="19" customFormat="1" ht="8.25" customHeight="1" x14ac:dyDescent="0.2">
      <c r="A27"/>
      <c r="B27" s="1"/>
      <c r="C27" s="1"/>
      <c r="D27" s="1"/>
      <c r="E27" s="121"/>
      <c r="F27" s="121"/>
      <c r="G27" s="121"/>
      <c r="H27" s="121"/>
      <c r="I27" s="121"/>
      <c r="J27" s="98"/>
      <c r="K27" s="98"/>
      <c r="L27"/>
      <c r="M27"/>
      <c r="O27"/>
      <c r="R27" s="20"/>
      <c r="S27" s="20"/>
      <c r="T27" s="20"/>
      <c r="U27" s="20"/>
      <c r="V27" s="20"/>
      <c r="W27" s="20"/>
      <c r="X27" s="20"/>
      <c r="Y27" s="20"/>
      <c r="Z27" s="20"/>
    </row>
    <row r="28" spans="1:26" s="19" customFormat="1" ht="14.4" x14ac:dyDescent="0.2">
      <c r="A28"/>
      <c r="B28" s="1" t="s">
        <v>44</v>
      </c>
      <c r="C28" s="1" t="s">
        <v>45</v>
      </c>
      <c r="D28" s="1" t="s">
        <v>46</v>
      </c>
      <c r="E28" s="1"/>
      <c r="F28" s="1" t="s">
        <v>47</v>
      </c>
      <c r="G28" s="122"/>
      <c r="H28" s="123"/>
      <c r="I28" s="1"/>
      <c r="J28"/>
      <c r="K28"/>
      <c r="L28"/>
      <c r="M28"/>
      <c r="O28"/>
      <c r="R28" s="20" t="b">
        <v>0</v>
      </c>
      <c r="S28" s="20"/>
      <c r="T28" s="20"/>
      <c r="U28" s="20"/>
      <c r="V28" s="20"/>
      <c r="W28" s="20"/>
      <c r="X28" s="20"/>
      <c r="Y28" s="20"/>
      <c r="Z28" s="20"/>
    </row>
    <row r="29" spans="1:26" s="19" customFormat="1" ht="18.75" customHeight="1" x14ac:dyDescent="0.2">
      <c r="A29"/>
      <c r="B29" s="122"/>
      <c r="C29" s="1" t="s">
        <v>48</v>
      </c>
      <c r="D29" s="81" t="s">
        <v>49</v>
      </c>
      <c r="E29" s="1"/>
      <c r="F29" s="1" t="s">
        <v>26</v>
      </c>
      <c r="G29" s="1"/>
      <c r="H29" s="1"/>
      <c r="I29" s="1" t="s">
        <v>50</v>
      </c>
      <c r="J29"/>
      <c r="K29"/>
      <c r="L29"/>
      <c r="M29"/>
      <c r="O29"/>
      <c r="R29" s="20" t="b">
        <v>0</v>
      </c>
      <c r="S29" s="20"/>
      <c r="T29" s="20"/>
      <c r="U29" s="20"/>
      <c r="V29" s="20"/>
      <c r="W29" s="20"/>
      <c r="X29" s="20"/>
      <c r="Y29" s="20"/>
      <c r="Z29" s="20"/>
    </row>
    <row r="30" spans="1:26" s="19" customFormat="1" ht="11.25" customHeight="1" x14ac:dyDescent="0.2">
      <c r="A30"/>
      <c r="D30"/>
      <c r="E30"/>
      <c r="F30"/>
      <c r="G30"/>
      <c r="H30"/>
      <c r="I30"/>
      <c r="J30"/>
      <c r="K30"/>
      <c r="L30"/>
      <c r="M30"/>
      <c r="O30"/>
      <c r="R30" s="20" t="b">
        <v>0</v>
      </c>
      <c r="S30" s="20"/>
      <c r="T30" s="20"/>
      <c r="U30" s="20"/>
      <c r="V30" s="20"/>
      <c r="W30" s="20"/>
      <c r="X30" s="20"/>
      <c r="Y30" s="20"/>
      <c r="Z30" s="20"/>
    </row>
    <row r="31" spans="1:26" s="19" customFormat="1" ht="20.100000000000001" customHeight="1" x14ac:dyDescent="0.2">
      <c r="A31"/>
      <c r="B31" s="2" t="s">
        <v>51</v>
      </c>
      <c r="C31" s="264"/>
      <c r="D31" s="265"/>
      <c r="E31" s="265"/>
      <c r="F31" s="265"/>
      <c r="G31" s="265"/>
      <c r="H31" s="265"/>
      <c r="I31" s="265"/>
      <c r="J31" s="266"/>
      <c r="K31"/>
      <c r="L31"/>
      <c r="M31"/>
      <c r="O31"/>
      <c r="R31" s="20" t="b">
        <v>0</v>
      </c>
      <c r="S31" s="20"/>
      <c r="T31" s="20"/>
      <c r="U31" s="20"/>
      <c r="V31" s="20"/>
      <c r="W31" s="20"/>
      <c r="X31" s="20"/>
      <c r="Y31" s="20"/>
      <c r="Z31" s="20"/>
    </row>
    <row r="32" spans="1:26" s="19" customFormat="1" x14ac:dyDescent="0.2">
      <c r="A32"/>
      <c r="B32"/>
      <c r="C32"/>
      <c r="D32"/>
      <c r="E32"/>
      <c r="F32"/>
      <c r="G32"/>
      <c r="H32" s="18"/>
      <c r="I32"/>
      <c r="J32"/>
      <c r="K32"/>
      <c r="L32"/>
      <c r="M32"/>
      <c r="O32"/>
      <c r="R32" s="20" t="b">
        <v>0</v>
      </c>
      <c r="S32" s="20"/>
      <c r="T32" s="20"/>
      <c r="U32" s="20"/>
      <c r="V32" s="20"/>
      <c r="W32" s="20"/>
      <c r="X32" s="20"/>
      <c r="Y32" s="20"/>
      <c r="Z32" s="20"/>
    </row>
    <row r="33" spans="1:26" s="19" customFormat="1" ht="30" customHeight="1" x14ac:dyDescent="0.2">
      <c r="A33"/>
      <c r="B33" s="2" t="s">
        <v>52</v>
      </c>
      <c r="C33" s="267"/>
      <c r="D33" s="268"/>
      <c r="E33" s="268"/>
      <c r="F33" s="268"/>
      <c r="G33" s="268"/>
      <c r="H33" s="268"/>
      <c r="I33" s="268"/>
      <c r="J33" s="268"/>
      <c r="K33" s="268"/>
      <c r="L33" s="268"/>
      <c r="M33" s="269"/>
      <c r="N33" s="83"/>
      <c r="O33" s="83"/>
      <c r="R33" s="20" t="b">
        <v>0</v>
      </c>
      <c r="S33" s="20"/>
      <c r="T33" s="20"/>
      <c r="U33" s="20"/>
      <c r="V33" s="20"/>
      <c r="W33" s="20"/>
      <c r="X33" s="20"/>
      <c r="Y33" s="20"/>
      <c r="Z33" s="20"/>
    </row>
    <row r="34" spans="1:26" s="19" customFormat="1" ht="30" customHeight="1" x14ac:dyDescent="0.2">
      <c r="A34"/>
      <c r="B34"/>
      <c r="C34" s="270"/>
      <c r="D34" s="271"/>
      <c r="E34" s="271"/>
      <c r="F34" s="271"/>
      <c r="G34" s="271"/>
      <c r="H34" s="271"/>
      <c r="I34" s="271"/>
      <c r="J34" s="271"/>
      <c r="K34" s="271"/>
      <c r="L34" s="271"/>
      <c r="M34" s="272"/>
      <c r="N34" s="83"/>
      <c r="O34" s="83"/>
      <c r="R34" s="20" t="b">
        <v>0</v>
      </c>
      <c r="S34" s="20"/>
      <c r="T34" s="20"/>
      <c r="U34" s="20"/>
      <c r="V34" s="20"/>
      <c r="W34" s="20"/>
      <c r="X34" s="20"/>
      <c r="Y34" s="20"/>
      <c r="Z34" s="20"/>
    </row>
    <row r="35" spans="1:26" s="19" customFormat="1" ht="30" customHeight="1" x14ac:dyDescent="0.2">
      <c r="A35"/>
      <c r="B35"/>
      <c r="C35" s="273"/>
      <c r="D35" s="274"/>
      <c r="E35" s="274"/>
      <c r="F35" s="274"/>
      <c r="G35" s="274"/>
      <c r="H35" s="274"/>
      <c r="I35" s="274"/>
      <c r="J35" s="274"/>
      <c r="K35" s="274"/>
      <c r="L35" s="274"/>
      <c r="M35" s="275"/>
      <c r="N35" s="83"/>
      <c r="O35" s="83"/>
      <c r="R35" s="20" t="b">
        <v>0</v>
      </c>
      <c r="S35" s="20"/>
      <c r="T35" s="20"/>
      <c r="U35" s="20"/>
      <c r="V35" s="20"/>
      <c r="W35" s="20"/>
      <c r="X35" s="20"/>
      <c r="Y35" s="20"/>
      <c r="Z35" s="20"/>
    </row>
    <row r="36" spans="1:26" s="19" customFormat="1" ht="20.100000000000001" customHeight="1" x14ac:dyDescent="0.2">
      <c r="A36"/>
      <c r="B36"/>
      <c r="C36" s="99"/>
      <c r="D36" s="99"/>
      <c r="E36" s="99"/>
      <c r="F36" s="99"/>
      <c r="G36" s="99"/>
      <c r="H36" s="99"/>
      <c r="I36" s="99"/>
      <c r="J36" s="99"/>
      <c r="K36" s="99"/>
      <c r="L36" s="99"/>
      <c r="M36" s="99"/>
      <c r="N36" s="83"/>
      <c r="O36" s="83"/>
      <c r="R36" s="20"/>
      <c r="S36" s="20"/>
      <c r="T36" s="20"/>
      <c r="U36" s="20"/>
      <c r="V36" s="20"/>
      <c r="W36" s="20"/>
      <c r="X36" s="20"/>
      <c r="Y36" s="20"/>
      <c r="Z36" s="20"/>
    </row>
    <row r="37" spans="1:26" ht="14.4" x14ac:dyDescent="0.2">
      <c r="B37" s="123" t="s">
        <v>53</v>
      </c>
      <c r="C37" s="18"/>
      <c r="Q37" s="10"/>
      <c r="R37" t="b">
        <v>0</v>
      </c>
    </row>
    <row r="38" spans="1:26" ht="20.100000000000001" customHeight="1" x14ac:dyDescent="0.2">
      <c r="B38" s="276" t="s">
        <v>54</v>
      </c>
      <c r="C38" s="277"/>
      <c r="D38" s="277"/>
      <c r="E38" s="277"/>
      <c r="F38" s="24"/>
      <c r="G38" s="276" t="s">
        <v>55</v>
      </c>
      <c r="H38" s="277"/>
      <c r="I38" s="277"/>
      <c r="J38" s="277"/>
      <c r="K38" s="277"/>
      <c r="L38" s="277"/>
      <c r="M38" s="278"/>
      <c r="Q38" s="10"/>
      <c r="R38" t="b">
        <v>0</v>
      </c>
    </row>
    <row r="39" spans="1:26" ht="20.100000000000001" customHeight="1" x14ac:dyDescent="0.2">
      <c r="B39" s="21"/>
      <c r="C39" s="23"/>
      <c r="D39" s="22"/>
      <c r="E39" s="23"/>
      <c r="F39" s="24"/>
      <c r="G39" s="21"/>
      <c r="H39" s="23"/>
      <c r="I39" s="23"/>
      <c r="J39" s="23"/>
      <c r="K39" s="23"/>
      <c r="L39" s="23"/>
      <c r="M39" s="100"/>
      <c r="Q39" s="10"/>
      <c r="R39" t="b">
        <v>0</v>
      </c>
    </row>
    <row r="40" spans="1:26" ht="20.100000000000001" customHeight="1" x14ac:dyDescent="0.2">
      <c r="B40" s="24"/>
      <c r="F40" s="24"/>
      <c r="G40" s="24"/>
      <c r="M40" s="101"/>
      <c r="Q40" s="10"/>
      <c r="R40" t="b">
        <v>0</v>
      </c>
    </row>
    <row r="41" spans="1:26" ht="20.100000000000001" customHeight="1" x14ac:dyDescent="0.2">
      <c r="B41" s="24"/>
      <c r="F41" s="24"/>
      <c r="G41" s="24"/>
      <c r="M41" s="101"/>
      <c r="Q41" s="10"/>
      <c r="R41" s="245"/>
      <c r="S41" s="245"/>
      <c r="T41" s="245"/>
      <c r="U41" s="245"/>
      <c r="V41" s="245"/>
      <c r="W41" s="245"/>
      <c r="X41" s="245"/>
      <c r="Y41" s="245"/>
      <c r="Z41" s="245"/>
    </row>
    <row r="42" spans="1:26" ht="20.100000000000001" customHeight="1" x14ac:dyDescent="0.2">
      <c r="B42" s="24"/>
      <c r="D42" s="18"/>
      <c r="F42" s="24"/>
      <c r="G42" s="24"/>
      <c r="M42" s="101"/>
      <c r="Q42" s="10"/>
    </row>
    <row r="43" spans="1:26" ht="20.100000000000001" customHeight="1" x14ac:dyDescent="0.2">
      <c r="B43" s="241" t="s">
        <v>56</v>
      </c>
      <c r="C43" s="242"/>
      <c r="D43" s="242"/>
      <c r="E43" s="242"/>
      <c r="F43" s="24"/>
      <c r="G43" s="241" t="s">
        <v>57</v>
      </c>
      <c r="H43" s="242"/>
      <c r="I43" s="242"/>
      <c r="J43" s="242"/>
      <c r="K43" s="242"/>
      <c r="L43" s="242"/>
      <c r="M43" s="243"/>
      <c r="Q43" s="10"/>
    </row>
    <row r="44" spans="1:26" ht="20.100000000000001" customHeight="1" x14ac:dyDescent="0.2">
      <c r="E44" s="84"/>
      <c r="F44" s="84"/>
      <c r="G44" s="84"/>
      <c r="H44" s="84"/>
      <c r="I44" s="84"/>
      <c r="J44" s="84"/>
      <c r="K44" s="84"/>
      <c r="Q44" s="10"/>
    </row>
    <row r="45" spans="1:26" ht="14.4" x14ac:dyDescent="0.2">
      <c r="B45" s="124" t="s">
        <v>58</v>
      </c>
      <c r="C45" s="25"/>
      <c r="Q45" s="10"/>
    </row>
    <row r="46" spans="1:26" ht="150" customHeight="1" x14ac:dyDescent="0.2">
      <c r="B46" s="244"/>
      <c r="C46" s="244"/>
      <c r="D46" s="244"/>
      <c r="E46" s="244"/>
      <c r="F46" s="244"/>
      <c r="G46" s="244"/>
      <c r="H46" s="244"/>
      <c r="I46" s="244"/>
      <c r="J46" s="244"/>
      <c r="K46" s="244"/>
      <c r="L46" s="244"/>
      <c r="M46" s="244"/>
      <c r="Q46" s="10"/>
    </row>
    <row r="47" spans="1:26" ht="20.100000000000001" customHeight="1" x14ac:dyDescent="0.2">
      <c r="E47" s="84"/>
      <c r="F47" s="84"/>
      <c r="G47" s="84"/>
      <c r="H47" s="84"/>
      <c r="I47" s="84"/>
      <c r="J47" s="84"/>
      <c r="K47" s="84"/>
      <c r="Q47" s="10"/>
    </row>
    <row r="48" spans="1:26" ht="14.4" x14ac:dyDescent="0.2">
      <c r="B48" s="123" t="s">
        <v>59</v>
      </c>
      <c r="C48" s="18"/>
      <c r="Q48" s="10"/>
      <c r="R48" s="245"/>
      <c r="S48" s="245"/>
      <c r="T48" s="245"/>
      <c r="U48" s="245"/>
      <c r="V48" s="245"/>
      <c r="W48" s="245"/>
      <c r="X48" s="245"/>
      <c r="Y48" s="245"/>
      <c r="Z48" s="245"/>
    </row>
    <row r="49" spans="2:13" ht="150" customHeight="1" x14ac:dyDescent="0.2">
      <c r="B49" s="244"/>
      <c r="C49" s="244"/>
      <c r="D49" s="244"/>
      <c r="E49" s="244"/>
      <c r="F49" s="244"/>
      <c r="G49" s="244"/>
      <c r="H49" s="244"/>
      <c r="I49" s="244"/>
      <c r="J49" s="244"/>
      <c r="K49" s="244"/>
      <c r="L49" s="244"/>
      <c r="M49" s="244"/>
    </row>
    <row r="50" spans="2:13" ht="6" customHeight="1" x14ac:dyDescent="0.2">
      <c r="E50" s="84"/>
      <c r="F50" s="84"/>
      <c r="G50" s="84"/>
      <c r="H50" s="84"/>
      <c r="I50" s="84"/>
      <c r="J50" s="84"/>
      <c r="K50" s="84"/>
    </row>
    <row r="51" spans="2:13" ht="6" customHeight="1" x14ac:dyDescent="0.2">
      <c r="E51" s="84"/>
      <c r="F51" s="84"/>
      <c r="G51" s="84"/>
      <c r="H51" s="84"/>
      <c r="I51" s="84"/>
      <c r="J51" s="84"/>
      <c r="K51" s="84"/>
    </row>
    <row r="52" spans="2:13" s="26" customFormat="1" ht="18.75" customHeight="1" x14ac:dyDescent="0.2">
      <c r="B52" s="1" t="s">
        <v>60</v>
      </c>
      <c r="C52"/>
    </row>
    <row r="53" spans="2:13" s="26" customFormat="1" ht="12.75" customHeight="1" x14ac:dyDescent="0.2">
      <c r="B53" s="1"/>
      <c r="C53"/>
    </row>
    <row r="54" spans="2:13" s="26" customFormat="1" ht="14.4" x14ac:dyDescent="0.2">
      <c r="B54" s="123" t="s">
        <v>61</v>
      </c>
      <c r="C54" s="18"/>
      <c r="D54" s="102"/>
    </row>
    <row r="55" spans="2:13" s="26" customFormat="1" ht="20.100000000000001" customHeight="1" x14ac:dyDescent="0.2">
      <c r="B55" s="231" t="s">
        <v>62</v>
      </c>
      <c r="C55" s="232"/>
      <c r="D55" s="232" t="s">
        <v>63</v>
      </c>
      <c r="E55" s="235" t="s">
        <v>64</v>
      </c>
      <c r="F55" s="236"/>
      <c r="G55" s="236"/>
      <c r="H55" s="236"/>
      <c r="I55" s="237"/>
      <c r="J55" s="226" t="s">
        <v>65</v>
      </c>
      <c r="K55" s="238" t="s">
        <v>66</v>
      </c>
      <c r="L55" s="226" t="s">
        <v>67</v>
      </c>
    </row>
    <row r="56" spans="2:13" s="26" customFormat="1" ht="20.100000000000001" customHeight="1" x14ac:dyDescent="0.2">
      <c r="B56" s="233"/>
      <c r="C56" s="234"/>
      <c r="D56" s="234"/>
      <c r="E56" s="173" t="s">
        <v>68</v>
      </c>
      <c r="F56" s="228" t="s">
        <v>69</v>
      </c>
      <c r="G56" s="229"/>
      <c r="H56" s="229"/>
      <c r="I56" s="230"/>
      <c r="J56" s="240"/>
      <c r="K56" s="239"/>
      <c r="L56" s="240"/>
    </row>
    <row r="57" spans="2:13" s="26" customFormat="1" ht="20.100000000000001" customHeight="1" x14ac:dyDescent="0.2">
      <c r="B57" s="219" t="s">
        <v>70</v>
      </c>
      <c r="C57" s="132" t="s">
        <v>71</v>
      </c>
      <c r="D57" s="133"/>
      <c r="E57" s="134"/>
      <c r="F57" s="220">
        <f>E57*12</f>
        <v>0</v>
      </c>
      <c r="G57" s="221"/>
      <c r="H57" s="221"/>
      <c r="I57" s="222"/>
      <c r="J57" s="135"/>
      <c r="K57" s="136">
        <f>$D$57*$F$57*$J$57/60</f>
        <v>0</v>
      </c>
      <c r="L57" s="137" t="e">
        <f>($F$57*$J$57/60)/$D$57</f>
        <v>#DIV/0!</v>
      </c>
    </row>
    <row r="58" spans="2:13" s="26" customFormat="1" ht="20.100000000000001" customHeight="1" x14ac:dyDescent="0.2">
      <c r="B58" s="206"/>
      <c r="C58" s="138" t="s">
        <v>72</v>
      </c>
      <c r="D58" s="139"/>
      <c r="E58" s="140"/>
      <c r="F58" s="211">
        <f t="shared" ref="F58:F65" si="0">E58*12</f>
        <v>0</v>
      </c>
      <c r="G58" s="212"/>
      <c r="H58" s="212"/>
      <c r="I58" s="213"/>
      <c r="J58" s="141"/>
      <c r="K58" s="142">
        <f>$D$58*$F$58*$J$58/60</f>
        <v>0</v>
      </c>
      <c r="L58" s="143" t="e">
        <f>($F$58*$J$58/60)/$D$58</f>
        <v>#DIV/0!</v>
      </c>
    </row>
    <row r="59" spans="2:13" s="26" customFormat="1" ht="20.100000000000001" customHeight="1" x14ac:dyDescent="0.2">
      <c r="B59" s="206"/>
      <c r="C59" s="138" t="s">
        <v>73</v>
      </c>
      <c r="D59" s="139"/>
      <c r="E59" s="140"/>
      <c r="F59" s="211">
        <f t="shared" si="0"/>
        <v>0</v>
      </c>
      <c r="G59" s="212"/>
      <c r="H59" s="212"/>
      <c r="I59" s="213"/>
      <c r="J59" s="141"/>
      <c r="K59" s="142">
        <f>$D$59*$F$59*$J$59/60</f>
        <v>0</v>
      </c>
      <c r="L59" s="143" t="e">
        <f>($F$59*$J$59/60)/$D$59</f>
        <v>#DIV/0!</v>
      </c>
    </row>
    <row r="60" spans="2:13" s="26" customFormat="1" ht="20.100000000000001" customHeight="1" x14ac:dyDescent="0.2">
      <c r="B60" s="206"/>
      <c r="C60" s="138" t="s">
        <v>74</v>
      </c>
      <c r="D60" s="139"/>
      <c r="E60" s="140"/>
      <c r="F60" s="208">
        <f t="shared" si="0"/>
        <v>0</v>
      </c>
      <c r="G60" s="209"/>
      <c r="H60" s="209"/>
      <c r="I60" s="210"/>
      <c r="J60" s="141"/>
      <c r="K60" s="142">
        <f>$D$60*$F$60*$J$60/60</f>
        <v>0</v>
      </c>
      <c r="L60" s="143" t="e">
        <f>($F$60*$J$60/60)/$D$60</f>
        <v>#DIV/0!</v>
      </c>
    </row>
    <row r="61" spans="2:13" s="26" customFormat="1" ht="20.100000000000001" customHeight="1" x14ac:dyDescent="0.2">
      <c r="B61" s="207"/>
      <c r="C61" s="144" t="s">
        <v>75</v>
      </c>
      <c r="D61" s="145"/>
      <c r="E61" s="146"/>
      <c r="F61" s="223">
        <f t="shared" si="0"/>
        <v>0</v>
      </c>
      <c r="G61" s="224"/>
      <c r="H61" s="224"/>
      <c r="I61" s="225"/>
      <c r="J61" s="147"/>
      <c r="K61" s="148">
        <f>$D$61*$F$61*$J$61/60</f>
        <v>0</v>
      </c>
      <c r="L61" s="149" t="e">
        <f>($F$61*$J$61/60)/$D$61</f>
        <v>#DIV/0!</v>
      </c>
    </row>
    <row r="62" spans="2:13" s="26" customFormat="1" ht="20.100000000000001" customHeight="1" x14ac:dyDescent="0.2">
      <c r="B62" s="206" t="s">
        <v>76</v>
      </c>
      <c r="C62" s="150" t="s">
        <v>77</v>
      </c>
      <c r="D62" s="151"/>
      <c r="E62" s="152"/>
      <c r="F62" s="208">
        <f t="shared" si="0"/>
        <v>0</v>
      </c>
      <c r="G62" s="209"/>
      <c r="H62" s="209"/>
      <c r="I62" s="210"/>
      <c r="J62" s="153"/>
      <c r="K62" s="154">
        <f>$D$62*$F$62*$J$62/60</f>
        <v>0</v>
      </c>
      <c r="L62" s="155" t="e">
        <f>($F$62*$J$62/60)/$D$62</f>
        <v>#DIV/0!</v>
      </c>
    </row>
    <row r="63" spans="2:13" s="26" customFormat="1" ht="20.100000000000001" customHeight="1" x14ac:dyDescent="0.2">
      <c r="B63" s="206"/>
      <c r="C63" s="138" t="s">
        <v>78</v>
      </c>
      <c r="D63" s="139"/>
      <c r="E63" s="140"/>
      <c r="F63" s="208">
        <f t="shared" si="0"/>
        <v>0</v>
      </c>
      <c r="G63" s="209"/>
      <c r="H63" s="209"/>
      <c r="I63" s="210"/>
      <c r="J63" s="141"/>
      <c r="K63" s="142">
        <f>$D$63*$F$63*$J$63/60</f>
        <v>0</v>
      </c>
      <c r="L63" s="143" t="e">
        <f>($F$63*$J$63/60)/$D$63</f>
        <v>#DIV/0!</v>
      </c>
    </row>
    <row r="64" spans="2:13" s="26" customFormat="1" ht="20.100000000000001" customHeight="1" x14ac:dyDescent="0.2">
      <c r="B64" s="206"/>
      <c r="C64" s="138" t="s">
        <v>79</v>
      </c>
      <c r="D64" s="139"/>
      <c r="E64" s="140"/>
      <c r="F64" s="211">
        <f t="shared" si="0"/>
        <v>0</v>
      </c>
      <c r="G64" s="212"/>
      <c r="H64" s="212"/>
      <c r="I64" s="213"/>
      <c r="J64" s="141"/>
      <c r="K64" s="142">
        <f>$D$64*$F$64*$J$64/60</f>
        <v>0</v>
      </c>
      <c r="L64" s="143" t="e">
        <f>($F$64*$J$64/60)/$D$64</f>
        <v>#DIV/0!</v>
      </c>
    </row>
    <row r="65" spans="2:12" s="26" customFormat="1" ht="20.100000000000001" customHeight="1" x14ac:dyDescent="0.2">
      <c r="B65" s="207"/>
      <c r="C65" s="138" t="s">
        <v>80</v>
      </c>
      <c r="D65" s="139"/>
      <c r="E65" s="140"/>
      <c r="F65" s="208">
        <f t="shared" si="0"/>
        <v>0</v>
      </c>
      <c r="G65" s="209"/>
      <c r="H65" s="209"/>
      <c r="I65" s="210"/>
      <c r="J65" s="141"/>
      <c r="K65" s="156">
        <f>$D$65*$F$65*$J$65/60</f>
        <v>0</v>
      </c>
      <c r="L65" s="157" t="e">
        <f>($F$65*$J$65/60)/$D$65</f>
        <v>#DIV/0!</v>
      </c>
    </row>
    <row r="66" spans="2:12" s="26" customFormat="1" ht="20.100000000000001" customHeight="1" x14ac:dyDescent="0.2">
      <c r="B66" s="214"/>
      <c r="C66" s="215"/>
      <c r="D66" s="215"/>
      <c r="E66" s="158">
        <f>SUM(E57:E65)</f>
        <v>0</v>
      </c>
      <c r="F66" s="216">
        <f>SUM(F57:I65)</f>
        <v>0</v>
      </c>
      <c r="G66" s="217"/>
      <c r="H66" s="217"/>
      <c r="I66" s="218"/>
      <c r="J66" s="159">
        <f>SUM(J57:J65)</f>
        <v>0</v>
      </c>
      <c r="K66" s="160">
        <f>SUM(K57:K65)</f>
        <v>0</v>
      </c>
      <c r="L66" s="161" t="e">
        <f>SUM(L57:L65)</f>
        <v>#DIV/0!</v>
      </c>
    </row>
    <row r="67" spans="2:12" s="26" customFormat="1" ht="15.75" customHeight="1" x14ac:dyDescent="0.2">
      <c r="B67" s="104"/>
      <c r="C67" s="104"/>
      <c r="D67" s="104"/>
      <c r="E67" s="127"/>
      <c r="F67" s="128"/>
      <c r="G67" s="128"/>
      <c r="H67" s="128"/>
      <c r="I67" s="128"/>
      <c r="J67" s="129"/>
      <c r="K67" s="130"/>
      <c r="L67" s="131"/>
    </row>
    <row r="68" spans="2:12" s="26" customFormat="1" ht="14.4" x14ac:dyDescent="0.2">
      <c r="B68" s="123" t="s">
        <v>81</v>
      </c>
      <c r="C68" s="18"/>
    </row>
    <row r="69" spans="2:12" s="26" customFormat="1" ht="20.100000000000001" customHeight="1" x14ac:dyDescent="0.2">
      <c r="B69" s="231" t="s">
        <v>62</v>
      </c>
      <c r="C69" s="232"/>
      <c r="D69" s="232" t="s">
        <v>82</v>
      </c>
      <c r="E69" s="235" t="s">
        <v>64</v>
      </c>
      <c r="F69" s="236"/>
      <c r="G69" s="236"/>
      <c r="H69" s="236"/>
      <c r="I69" s="237"/>
      <c r="J69" s="226" t="s">
        <v>83</v>
      </c>
      <c r="K69" s="238" t="s">
        <v>84</v>
      </c>
      <c r="L69" s="226" t="s">
        <v>85</v>
      </c>
    </row>
    <row r="70" spans="2:12" s="26" customFormat="1" ht="20.100000000000001" customHeight="1" x14ac:dyDescent="0.2">
      <c r="B70" s="233"/>
      <c r="C70" s="234"/>
      <c r="D70" s="234"/>
      <c r="E70" s="173" t="s">
        <v>68</v>
      </c>
      <c r="F70" s="228" t="s">
        <v>69</v>
      </c>
      <c r="G70" s="229"/>
      <c r="H70" s="229"/>
      <c r="I70" s="230"/>
      <c r="J70" s="227"/>
      <c r="K70" s="239"/>
      <c r="L70" s="227"/>
    </row>
    <row r="71" spans="2:12" s="26" customFormat="1" ht="20.100000000000001" customHeight="1" x14ac:dyDescent="0.2">
      <c r="B71" s="219" t="s">
        <v>70</v>
      </c>
      <c r="C71" s="132" t="s">
        <v>71</v>
      </c>
      <c r="D71" s="133"/>
      <c r="E71" s="134"/>
      <c r="F71" s="220">
        <f>E71*12</f>
        <v>0</v>
      </c>
      <c r="G71" s="221"/>
      <c r="H71" s="221"/>
      <c r="I71" s="222"/>
      <c r="J71" s="135"/>
      <c r="K71" s="136">
        <f>$D$71*$F$71*$J$71/60</f>
        <v>0</v>
      </c>
      <c r="L71" s="137" t="e">
        <f>($F$71*$J$71/60)/$D$71</f>
        <v>#DIV/0!</v>
      </c>
    </row>
    <row r="72" spans="2:12" s="26" customFormat="1" ht="20.100000000000001" customHeight="1" x14ac:dyDescent="0.2">
      <c r="B72" s="206"/>
      <c r="C72" s="138" t="s">
        <v>72</v>
      </c>
      <c r="D72" s="139"/>
      <c r="E72" s="140"/>
      <c r="F72" s="211">
        <f t="shared" ref="F72:F79" si="1">E72*12</f>
        <v>0</v>
      </c>
      <c r="G72" s="212"/>
      <c r="H72" s="212"/>
      <c r="I72" s="213"/>
      <c r="J72" s="141"/>
      <c r="K72" s="142">
        <f>$D$72*$F$72*$J$72/60</f>
        <v>0</v>
      </c>
      <c r="L72" s="143" t="e">
        <f>($F$72*$J$72/60)/$D$72</f>
        <v>#DIV/0!</v>
      </c>
    </row>
    <row r="73" spans="2:12" s="26" customFormat="1" ht="20.100000000000001" customHeight="1" x14ac:dyDescent="0.2">
      <c r="B73" s="206"/>
      <c r="C73" s="138" t="s">
        <v>73</v>
      </c>
      <c r="D73" s="139"/>
      <c r="E73" s="140"/>
      <c r="F73" s="211">
        <f t="shared" si="1"/>
        <v>0</v>
      </c>
      <c r="G73" s="212"/>
      <c r="H73" s="212"/>
      <c r="I73" s="213"/>
      <c r="J73" s="141"/>
      <c r="K73" s="142">
        <f>$D$73*$F$73*$J$73/60</f>
        <v>0</v>
      </c>
      <c r="L73" s="143" t="e">
        <f>($F$73*$J$73/60)/$D$73</f>
        <v>#DIV/0!</v>
      </c>
    </row>
    <row r="74" spans="2:12" s="26" customFormat="1" ht="20.100000000000001" customHeight="1" x14ac:dyDescent="0.2">
      <c r="B74" s="206"/>
      <c r="C74" s="138" t="s">
        <v>74</v>
      </c>
      <c r="D74" s="139"/>
      <c r="E74" s="140"/>
      <c r="F74" s="208">
        <f t="shared" si="1"/>
        <v>0</v>
      </c>
      <c r="G74" s="209"/>
      <c r="H74" s="209"/>
      <c r="I74" s="210"/>
      <c r="J74" s="141"/>
      <c r="K74" s="142">
        <f>$D$74*$F$74*$J$74/60</f>
        <v>0</v>
      </c>
      <c r="L74" s="143" t="e">
        <f>($F$74*$J$74/60)/$D$74</f>
        <v>#DIV/0!</v>
      </c>
    </row>
    <row r="75" spans="2:12" s="26" customFormat="1" ht="20.100000000000001" customHeight="1" x14ac:dyDescent="0.2">
      <c r="B75" s="207"/>
      <c r="C75" s="144" t="s">
        <v>75</v>
      </c>
      <c r="D75" s="145"/>
      <c r="E75" s="146"/>
      <c r="F75" s="223">
        <f t="shared" si="1"/>
        <v>0</v>
      </c>
      <c r="G75" s="224"/>
      <c r="H75" s="224"/>
      <c r="I75" s="225"/>
      <c r="J75" s="147"/>
      <c r="K75" s="148">
        <f>$D$75*$F$75*$J$75/60</f>
        <v>0</v>
      </c>
      <c r="L75" s="149" t="e">
        <f>($F$75*$J$75/60)/$D$75</f>
        <v>#DIV/0!</v>
      </c>
    </row>
    <row r="76" spans="2:12" s="26" customFormat="1" ht="20.100000000000001" customHeight="1" x14ac:dyDescent="0.2">
      <c r="B76" s="206" t="s">
        <v>76</v>
      </c>
      <c r="C76" s="150" t="s">
        <v>77</v>
      </c>
      <c r="D76" s="151"/>
      <c r="E76" s="152"/>
      <c r="F76" s="208">
        <f t="shared" si="1"/>
        <v>0</v>
      </c>
      <c r="G76" s="209"/>
      <c r="H76" s="209"/>
      <c r="I76" s="210"/>
      <c r="J76" s="153"/>
      <c r="K76" s="154">
        <f>$D$76*$F$76*$J$76/60</f>
        <v>0</v>
      </c>
      <c r="L76" s="155" t="e">
        <f>($F$76*$J$76/60)/$D$76</f>
        <v>#DIV/0!</v>
      </c>
    </row>
    <row r="77" spans="2:12" s="26" customFormat="1" ht="20.100000000000001" customHeight="1" x14ac:dyDescent="0.2">
      <c r="B77" s="206"/>
      <c r="C77" s="138" t="s">
        <v>78</v>
      </c>
      <c r="D77" s="139"/>
      <c r="E77" s="140"/>
      <c r="F77" s="208">
        <f t="shared" si="1"/>
        <v>0</v>
      </c>
      <c r="G77" s="209"/>
      <c r="H77" s="209"/>
      <c r="I77" s="210"/>
      <c r="J77" s="141"/>
      <c r="K77" s="142">
        <f>$D$77*$F$77*$J$77/60</f>
        <v>0</v>
      </c>
      <c r="L77" s="143" t="e">
        <f>($F$77*$J$77/60)/$D$77</f>
        <v>#DIV/0!</v>
      </c>
    </row>
    <row r="78" spans="2:12" s="26" customFormat="1" ht="20.100000000000001" customHeight="1" x14ac:dyDescent="0.2">
      <c r="B78" s="206"/>
      <c r="C78" s="138" t="s">
        <v>79</v>
      </c>
      <c r="D78" s="139"/>
      <c r="E78" s="140"/>
      <c r="F78" s="211">
        <f t="shared" si="1"/>
        <v>0</v>
      </c>
      <c r="G78" s="212"/>
      <c r="H78" s="212"/>
      <c r="I78" s="213"/>
      <c r="J78" s="141"/>
      <c r="K78" s="142">
        <f>$D$78*$F$78*$J$78/60</f>
        <v>0</v>
      </c>
      <c r="L78" s="143" t="e">
        <f>($F$78*$J$78/60)/$D$78</f>
        <v>#DIV/0!</v>
      </c>
    </row>
    <row r="79" spans="2:12" s="26" customFormat="1" ht="20.100000000000001" customHeight="1" x14ac:dyDescent="0.2">
      <c r="B79" s="207"/>
      <c r="C79" s="138" t="s">
        <v>80</v>
      </c>
      <c r="D79" s="139"/>
      <c r="E79" s="140"/>
      <c r="F79" s="208">
        <f t="shared" si="1"/>
        <v>0</v>
      </c>
      <c r="G79" s="209"/>
      <c r="H79" s="209"/>
      <c r="I79" s="210"/>
      <c r="J79" s="141"/>
      <c r="K79" s="156">
        <f>$D$79*$F$79*$J$79/60</f>
        <v>0</v>
      </c>
      <c r="L79" s="157" t="e">
        <f>($F$79*$J$79/60)/$D$79</f>
        <v>#DIV/0!</v>
      </c>
    </row>
    <row r="80" spans="2:12" s="26" customFormat="1" ht="20.100000000000001" customHeight="1" x14ac:dyDescent="0.2">
      <c r="B80" s="214"/>
      <c r="C80" s="215"/>
      <c r="D80" s="215"/>
      <c r="E80" s="158">
        <f>SUM(E71:E79)</f>
        <v>0</v>
      </c>
      <c r="F80" s="216">
        <f>SUM(F71:I79)</f>
        <v>0</v>
      </c>
      <c r="G80" s="217"/>
      <c r="H80" s="217"/>
      <c r="I80" s="218"/>
      <c r="J80" s="159">
        <f>SUM(J71:J79)</f>
        <v>0</v>
      </c>
      <c r="K80" s="160">
        <f>SUM(K71:K79)</f>
        <v>0</v>
      </c>
      <c r="L80" s="161" t="e">
        <f>SUM(L71:L79)</f>
        <v>#DIV/0!</v>
      </c>
    </row>
    <row r="81" spans="2:13" s="26" customFormat="1" ht="9" customHeight="1" x14ac:dyDescent="0.2"/>
    <row r="82" spans="2:13" s="26" customFormat="1" ht="20.100000000000001" customHeight="1" x14ac:dyDescent="0.2">
      <c r="J82" s="17" t="s">
        <v>86</v>
      </c>
    </row>
    <row r="83" spans="2:13" s="26" customFormat="1" ht="20.100000000000001" customHeight="1" x14ac:dyDescent="0.2">
      <c r="D83" s="103"/>
      <c r="L83" s="162" t="e">
        <f>($K$66-$K$80)/$K$66</f>
        <v>#DIV/0!</v>
      </c>
    </row>
    <row r="84" spans="2:13" s="26" customFormat="1" x14ac:dyDescent="0.2">
      <c r="B84" s="18"/>
      <c r="C84" s="18"/>
      <c r="D84" s="103"/>
    </row>
    <row r="85" spans="2:13" s="26" customFormat="1" ht="9" customHeight="1" x14ac:dyDescent="0.2">
      <c r="D85" s="103"/>
    </row>
    <row r="86" spans="2:13" s="26" customFormat="1" x14ac:dyDescent="0.2">
      <c r="B86" s="18"/>
      <c r="C86" s="18"/>
    </row>
    <row r="87" spans="2:13" s="26" customFormat="1" x14ac:dyDescent="0.2">
      <c r="B87" s="18"/>
      <c r="C87" s="18"/>
    </row>
    <row r="88" spans="2:13" s="26" customFormat="1" ht="18.75" customHeight="1" x14ac:dyDescent="0.2">
      <c r="B88" s="123" t="s">
        <v>87</v>
      </c>
      <c r="C88" s="18"/>
      <c r="D88"/>
      <c r="E88"/>
      <c r="F88"/>
      <c r="G88"/>
      <c r="H88"/>
      <c r="I88"/>
      <c r="J88"/>
      <c r="K88"/>
      <c r="L88"/>
      <c r="M88"/>
    </row>
    <row r="89" spans="2:13" s="26" customFormat="1" ht="150" customHeight="1" x14ac:dyDescent="0.2">
      <c r="B89" s="204"/>
      <c r="C89" s="204"/>
      <c r="D89" s="204"/>
      <c r="E89" s="204"/>
      <c r="F89" s="204"/>
      <c r="G89" s="204"/>
      <c r="H89" s="204"/>
      <c r="I89" s="204"/>
      <c r="J89" s="204"/>
      <c r="K89" s="204"/>
      <c r="L89" s="204"/>
      <c r="M89" s="204"/>
    </row>
    <row r="90" spans="2:13" s="26" customFormat="1" x14ac:dyDescent="0.2">
      <c r="B90" s="104"/>
      <c r="C90" s="104"/>
      <c r="D90" s="105"/>
      <c r="E90" s="105"/>
      <c r="F90" s="105"/>
      <c r="G90" s="105"/>
    </row>
    <row r="91" spans="2:13" s="26" customFormat="1" x14ac:dyDescent="0.2">
      <c r="B91" s="104"/>
      <c r="C91" s="104"/>
      <c r="D91" s="105"/>
      <c r="E91" s="105"/>
      <c r="F91" s="105"/>
      <c r="G91" s="105"/>
    </row>
    <row r="92" spans="2:13" s="26" customFormat="1" x14ac:dyDescent="0.2">
      <c r="B92" s="104"/>
      <c r="C92" s="104"/>
      <c r="D92" s="105"/>
      <c r="E92" s="105"/>
      <c r="F92" s="105"/>
      <c r="G92" s="105"/>
    </row>
    <row r="93" spans="2:13" s="26" customFormat="1" x14ac:dyDescent="0.2">
      <c r="B93" s="106"/>
      <c r="C93" s="106"/>
      <c r="D93" s="105"/>
      <c r="E93" s="105"/>
      <c r="F93" s="105"/>
      <c r="G93" s="105"/>
    </row>
    <row r="94" spans="2:13" s="26" customFormat="1" x14ac:dyDescent="0.2">
      <c r="B94" s="18"/>
      <c r="C94" s="18"/>
    </row>
    <row r="95" spans="2:13" s="26" customFormat="1" ht="18.75" customHeight="1" x14ac:dyDescent="0.2">
      <c r="B95" s="205"/>
      <c r="C95" s="107"/>
      <c r="D95" s="205"/>
      <c r="E95" s="205"/>
      <c r="F95" s="107"/>
      <c r="G95" s="107"/>
    </row>
    <row r="96" spans="2:13" s="26" customFormat="1" x14ac:dyDescent="0.2">
      <c r="B96" s="205"/>
      <c r="C96" s="107"/>
      <c r="D96" s="107"/>
      <c r="E96" s="108"/>
      <c r="F96" s="108"/>
      <c r="G96" s="108"/>
    </row>
    <row r="97" spans="2:7" s="26" customFormat="1" x14ac:dyDescent="0.2">
      <c r="B97" s="104"/>
      <c r="C97" s="104"/>
      <c r="D97" s="105"/>
      <c r="E97" s="105"/>
      <c r="F97" s="105"/>
      <c r="G97" s="105"/>
    </row>
    <row r="98" spans="2:7" s="26" customFormat="1" x14ac:dyDescent="0.2">
      <c r="B98" s="104"/>
      <c r="C98" s="104"/>
      <c r="D98" s="105"/>
      <c r="E98" s="105"/>
      <c r="F98" s="105"/>
      <c r="G98" s="105"/>
    </row>
    <row r="99" spans="2:7" s="26" customFormat="1" x14ac:dyDescent="0.2">
      <c r="B99" s="104"/>
      <c r="C99" s="104"/>
      <c r="D99" s="105"/>
      <c r="E99" s="105"/>
      <c r="F99" s="105"/>
      <c r="G99" s="105"/>
    </row>
    <row r="100" spans="2:7" s="26" customFormat="1" x14ac:dyDescent="0.2">
      <c r="B100" s="106"/>
      <c r="C100" s="106"/>
      <c r="D100" s="105"/>
      <c r="E100" s="105"/>
      <c r="F100" s="105"/>
      <c r="G100" s="105"/>
    </row>
    <row r="101" spans="2:7" s="26" customFormat="1" x14ac:dyDescent="0.2">
      <c r="B101" s="27"/>
      <c r="C101" s="27"/>
    </row>
    <row r="102" spans="2:7" s="26" customFormat="1" x14ac:dyDescent="0.2">
      <c r="D102" s="109"/>
    </row>
    <row r="103" spans="2:7" s="26" customFormat="1" x14ac:dyDescent="0.2"/>
    <row r="105" spans="2:7" ht="14.25" customHeight="1" x14ac:dyDescent="0.2"/>
  </sheetData>
  <sheetProtection selectLockedCells="1" selectUnlockedCells="1"/>
  <dataConsolidate/>
  <mergeCells count="72">
    <mergeCell ref="B13:M13"/>
    <mergeCell ref="B2:M2"/>
    <mergeCell ref="L5:M5"/>
    <mergeCell ref="B8:C8"/>
    <mergeCell ref="D8:M8"/>
    <mergeCell ref="B9:C9"/>
    <mergeCell ref="D9:M9"/>
    <mergeCell ref="B10:C10"/>
    <mergeCell ref="D10:M10"/>
    <mergeCell ref="B11:C11"/>
    <mergeCell ref="D11:M11"/>
    <mergeCell ref="B12:M12"/>
    <mergeCell ref="R41:Z41"/>
    <mergeCell ref="B14:M14"/>
    <mergeCell ref="B15:M15"/>
    <mergeCell ref="B16:M16"/>
    <mergeCell ref="C17:D17"/>
    <mergeCell ref="E17:H17"/>
    <mergeCell ref="I17:M17"/>
    <mergeCell ref="B21:M21"/>
    <mergeCell ref="C31:J31"/>
    <mergeCell ref="C33:M35"/>
    <mergeCell ref="B38:E38"/>
    <mergeCell ref="G38:M38"/>
    <mergeCell ref="B43:E43"/>
    <mergeCell ref="G43:M43"/>
    <mergeCell ref="B46:M46"/>
    <mergeCell ref="R48:Z48"/>
    <mergeCell ref="B49:M49"/>
    <mergeCell ref="L55:L56"/>
    <mergeCell ref="F56:I56"/>
    <mergeCell ref="B57:B61"/>
    <mergeCell ref="F57:I57"/>
    <mergeCell ref="F58:I58"/>
    <mergeCell ref="F59:I59"/>
    <mergeCell ref="F60:I60"/>
    <mergeCell ref="F61:I61"/>
    <mergeCell ref="B55:C56"/>
    <mergeCell ref="D55:D56"/>
    <mergeCell ref="E55:I55"/>
    <mergeCell ref="J55:J56"/>
    <mergeCell ref="K55:K56"/>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B71:B75"/>
    <mergeCell ref="F71:I71"/>
    <mergeCell ref="F72:I72"/>
    <mergeCell ref="F73:I73"/>
    <mergeCell ref="F74:I74"/>
    <mergeCell ref="F75:I75"/>
    <mergeCell ref="B89:M89"/>
    <mergeCell ref="B95:B96"/>
    <mergeCell ref="D95:E95"/>
    <mergeCell ref="B76:B79"/>
    <mergeCell ref="F76:I76"/>
    <mergeCell ref="F77:I77"/>
    <mergeCell ref="F78:I78"/>
    <mergeCell ref="F79:I79"/>
    <mergeCell ref="B80:D80"/>
    <mergeCell ref="F80:I80"/>
  </mergeCells>
  <phoneticPr fontId="12"/>
  <conditionalFormatting sqref="D18">
    <cfRule type="containsText" dxfId="2" priority="1" operator="containsText" text="あり">
      <formula>NOT(ISERROR(SEARCH("あり",D18)))</formula>
    </cfRule>
    <cfRule type="containsText" dxfId="1" priority="2" operator="containsText" text="なし">
      <formula>NOT(ISERROR(SEARCH("なし",D18)))</formula>
    </cfRule>
    <cfRule type="containsText" dxfId="0" priority="3" operator="containsText" text="あり">
      <formula>NOT(ISERROR(SEARCH("あり",D18)))</formula>
    </cfRule>
  </conditionalFormatting>
  <dataValidations count="6">
    <dataValidation imeMode="halfAlpha" allowBlank="1" showInputMessage="1" showErrorMessage="1" sqref="B15:M15" xr:uid="{DD98E8BC-9FA3-4277-8A8E-F1A8A51F9D1F}"/>
    <dataValidation type="list" allowBlank="1" showInputMessage="1" showErrorMessage="1" sqref="B13:M13" xr:uid="{9DB84F70-52FC-4753-9947-EB6F0C24C2D3}">
      <formula1>"障害者支援施設,グループホーム,居宅介護,重度訪問介護,短期入所,重度障害者等包括支援,障害児入所施設"</formula1>
    </dataValidation>
    <dataValidation type="list" allowBlank="1" showInputMessage="1" showErrorMessage="1" sqref="I18" xr:uid="{E7936C7D-59DF-4BA9-95DA-4D6120E0A66F}">
      <formula1>"令和元年度,令和２年度,令和３年度"</formula1>
    </dataValidation>
    <dataValidation type="list" allowBlank="1" showInputMessage="1" showErrorMessage="1" sqref="D18 C17:D17" xr:uid="{977B3F07-AF41-40AA-B4BF-51938A2E44C3}">
      <formula1>"あり,なし"</formula1>
    </dataValidation>
    <dataValidation imeMode="halfKatakana" allowBlank="1" showInputMessage="1" showErrorMessage="1" sqref="D10:K10 D8" xr:uid="{E87629CD-4046-4862-9764-04E0C490FFEC}"/>
    <dataValidation type="list" allowBlank="1" showInputMessage="1" showErrorMessage="1" sqref="I17:M17" xr:uid="{916185A6-DE45-49FC-825F-EC091540EC16}">
      <formula1>"令和元年度,令和２年度,令和３年度,令和４年度,令和５年度,令和６年度"</formula1>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2</xdr:col>
                    <xdr:colOff>7620</xdr:colOff>
                    <xdr:row>25</xdr:row>
                    <xdr:rowOff>190500</xdr:rowOff>
                  </from>
                  <to>
                    <xdr:col>2</xdr:col>
                    <xdr:colOff>259080</xdr:colOff>
                    <xdr:row>28</xdr:row>
                    <xdr:rowOff>121920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xdr:col>
                    <xdr:colOff>1546860</xdr:colOff>
                    <xdr:row>28</xdr:row>
                    <xdr:rowOff>7620</xdr:rowOff>
                  </from>
                  <to>
                    <xdr:col>3</xdr:col>
                    <xdr:colOff>7620</xdr:colOff>
                    <xdr:row>29</xdr:row>
                    <xdr:rowOff>22860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1569720</xdr:colOff>
                    <xdr:row>26</xdr:row>
                    <xdr:rowOff>0</xdr:rowOff>
                  </from>
                  <to>
                    <xdr:col>3</xdr:col>
                    <xdr:colOff>30480</xdr:colOff>
                    <xdr:row>28</xdr:row>
                    <xdr:rowOff>60960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0</xdr:col>
                    <xdr:colOff>99060</xdr:colOff>
                    <xdr:row>18</xdr:row>
                    <xdr:rowOff>198120</xdr:rowOff>
                  </from>
                  <to>
                    <xdr:col>1</xdr:col>
                    <xdr:colOff>251460</xdr:colOff>
                    <xdr:row>20</xdr:row>
                    <xdr:rowOff>38100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0</xdr:col>
                    <xdr:colOff>99060</xdr:colOff>
                    <xdr:row>19</xdr:row>
                    <xdr:rowOff>373380</xdr:rowOff>
                  </from>
                  <to>
                    <xdr:col>1</xdr:col>
                    <xdr:colOff>259080</xdr:colOff>
                    <xdr:row>21</xdr:row>
                    <xdr:rowOff>60960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0</xdr:col>
                    <xdr:colOff>99060</xdr:colOff>
                    <xdr:row>20</xdr:row>
                    <xdr:rowOff>381000</xdr:rowOff>
                  </from>
                  <to>
                    <xdr:col>1</xdr:col>
                    <xdr:colOff>251460</xdr:colOff>
                    <xdr:row>22</xdr:row>
                    <xdr:rowOff>38100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2</xdr:col>
                    <xdr:colOff>7620</xdr:colOff>
                    <xdr:row>27</xdr:row>
                    <xdr:rowOff>175260</xdr:rowOff>
                  </from>
                  <to>
                    <xdr:col>2</xdr:col>
                    <xdr:colOff>251460</xdr:colOff>
                    <xdr:row>29</xdr:row>
                    <xdr:rowOff>22860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830580</xdr:colOff>
                    <xdr:row>25</xdr:row>
                    <xdr:rowOff>190500</xdr:rowOff>
                  </from>
                  <to>
                    <xdr:col>5</xdr:col>
                    <xdr:colOff>0</xdr:colOff>
                    <xdr:row>28</xdr:row>
                    <xdr:rowOff>144780</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7620</xdr:colOff>
                    <xdr:row>38</xdr:row>
                    <xdr:rowOff>0</xdr:rowOff>
                  </from>
                  <to>
                    <xdr:col>2</xdr:col>
                    <xdr:colOff>1211580</xdr:colOff>
                    <xdr:row>39</xdr:row>
                    <xdr:rowOff>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7620</xdr:colOff>
                    <xdr:row>38</xdr:row>
                    <xdr:rowOff>220980</xdr:rowOff>
                  </from>
                  <to>
                    <xdr:col>2</xdr:col>
                    <xdr:colOff>1440180</xdr:colOff>
                    <xdr:row>39</xdr:row>
                    <xdr:rowOff>220980</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7620</xdr:colOff>
                    <xdr:row>39</xdr:row>
                    <xdr:rowOff>213360</xdr:rowOff>
                  </from>
                  <to>
                    <xdr:col>2</xdr:col>
                    <xdr:colOff>1249680</xdr:colOff>
                    <xdr:row>40</xdr:row>
                    <xdr:rowOff>220980</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2</xdr:col>
                    <xdr:colOff>1790700</xdr:colOff>
                    <xdr:row>38</xdr:row>
                    <xdr:rowOff>7620</xdr:rowOff>
                  </from>
                  <to>
                    <xdr:col>5</xdr:col>
                    <xdr:colOff>0</xdr:colOff>
                    <xdr:row>39</xdr:row>
                    <xdr:rowOff>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2</xdr:col>
                    <xdr:colOff>1790700</xdr:colOff>
                    <xdr:row>38</xdr:row>
                    <xdr:rowOff>228600</xdr:rowOff>
                  </from>
                  <to>
                    <xdr:col>5</xdr:col>
                    <xdr:colOff>0</xdr:colOff>
                    <xdr:row>39</xdr:row>
                    <xdr:rowOff>228600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2</xdr:col>
                    <xdr:colOff>1790700</xdr:colOff>
                    <xdr:row>39</xdr:row>
                    <xdr:rowOff>228600</xdr:rowOff>
                  </from>
                  <to>
                    <xdr:col>5</xdr:col>
                    <xdr:colOff>0</xdr:colOff>
                    <xdr:row>40</xdr:row>
                    <xdr:rowOff>228600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7620</xdr:colOff>
                    <xdr:row>40</xdr:row>
                    <xdr:rowOff>220980</xdr:rowOff>
                  </from>
                  <to>
                    <xdr:col>2</xdr:col>
                    <xdr:colOff>83820</xdr:colOff>
                    <xdr:row>41</xdr:row>
                    <xdr:rowOff>228600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86035" r:id="rId20" name="Check Box 19">
              <controlPr defaultSize="0" autoFill="0" autoLine="0" autoPict="0">
                <anchor moveWithCells="1">
                  <from>
                    <xdr:col>9</xdr:col>
                    <xdr:colOff>906780</xdr:colOff>
                    <xdr:row>39</xdr:row>
                    <xdr:rowOff>121920</xdr:rowOff>
                  </from>
                  <to>
                    <xdr:col>12</xdr:col>
                    <xdr:colOff>1249680</xdr:colOff>
                    <xdr:row>40</xdr:row>
                    <xdr:rowOff>121920</xdr:rowOff>
                  </to>
                </anchor>
              </controlPr>
            </control>
          </mc:Choice>
        </mc:AlternateContent>
        <mc:AlternateContent xmlns:mc="http://schemas.openxmlformats.org/markup-compatibility/2006">
          <mc:Choice Requires="x14">
            <control shapeId="86036" r:id="rId21" name="Check Box 20">
              <controlPr defaultSize="0" autoFill="0" autoLine="0" autoPict="0">
                <anchor moveWithCells="1">
                  <from>
                    <xdr:col>9</xdr:col>
                    <xdr:colOff>914400</xdr:colOff>
                    <xdr:row>40</xdr:row>
                    <xdr:rowOff>68580</xdr:rowOff>
                  </from>
                  <to>
                    <xdr:col>12</xdr:col>
                    <xdr:colOff>731520</xdr:colOff>
                    <xdr:row>41</xdr:row>
                    <xdr:rowOff>83820</xdr:rowOff>
                  </to>
                </anchor>
              </controlPr>
            </control>
          </mc:Choice>
        </mc:AlternateContent>
        <mc:AlternateContent xmlns:mc="http://schemas.openxmlformats.org/markup-compatibility/2006">
          <mc:Choice Requires="x14">
            <control shapeId="86037" r:id="rId22" name="Check Box 21">
              <controlPr defaultSize="0" autoFill="0" autoLine="0" autoPict="0">
                <anchor moveWithCells="1">
                  <from>
                    <xdr:col>9</xdr:col>
                    <xdr:colOff>906780</xdr:colOff>
                    <xdr:row>41</xdr:row>
                    <xdr:rowOff>38100</xdr:rowOff>
                  </from>
                  <to>
                    <xdr:col>11</xdr:col>
                    <xdr:colOff>38100</xdr:colOff>
                    <xdr:row>42</xdr:row>
                    <xdr:rowOff>45720</xdr:rowOff>
                  </to>
                </anchor>
              </controlPr>
            </control>
          </mc:Choice>
        </mc:AlternateContent>
        <mc:AlternateContent xmlns:mc="http://schemas.openxmlformats.org/markup-compatibility/2006">
          <mc:Choice Requires="x14">
            <control shapeId="86038" r:id="rId23" name="Check Box 22">
              <controlPr defaultSize="0" autoFill="0" autoLine="0" autoPict="0">
                <anchor moveWithCells="1">
                  <from>
                    <xdr:col>6</xdr:col>
                    <xdr:colOff>76200</xdr:colOff>
                    <xdr:row>41</xdr:row>
                    <xdr:rowOff>22860</xdr:rowOff>
                  </from>
                  <to>
                    <xdr:col>9</xdr:col>
                    <xdr:colOff>762000</xdr:colOff>
                    <xdr:row>42</xdr:row>
                    <xdr:rowOff>22860</xdr:rowOff>
                  </to>
                </anchor>
              </controlPr>
            </control>
          </mc:Choice>
        </mc:AlternateContent>
        <mc:AlternateContent xmlns:mc="http://schemas.openxmlformats.org/markup-compatibility/2006">
          <mc:Choice Requires="x14">
            <control shapeId="86039" r:id="rId24" name="Check Box 23">
              <controlPr defaultSize="0" autoFill="0" autoLine="0" autoPict="0">
                <anchor moveWithCells="1">
                  <from>
                    <xdr:col>0</xdr:col>
                    <xdr:colOff>99060</xdr:colOff>
                    <xdr:row>21</xdr:row>
                    <xdr:rowOff>381000</xdr:rowOff>
                  </from>
                  <to>
                    <xdr:col>1</xdr:col>
                    <xdr:colOff>137160</xdr:colOff>
                    <xdr:row>23</xdr:row>
                    <xdr:rowOff>7620</xdr:rowOff>
                  </to>
                </anchor>
              </controlPr>
            </control>
          </mc:Choice>
        </mc:AlternateContent>
        <mc:AlternateContent xmlns:mc="http://schemas.openxmlformats.org/markup-compatibility/2006">
          <mc:Choice Requires="x14">
            <control shapeId="86042" r:id="rId25" name="Check Box 26">
              <controlPr defaultSize="0" autoFill="0" autoLine="0" autoPict="0">
                <anchor moveWithCells="1">
                  <from>
                    <xdr:col>4</xdr:col>
                    <xdr:colOff>830580</xdr:colOff>
                    <xdr:row>28</xdr:row>
                    <xdr:rowOff>7620</xdr:rowOff>
                  </from>
                  <to>
                    <xdr:col>5</xdr:col>
                    <xdr:colOff>7620</xdr:colOff>
                    <xdr:row>29</xdr:row>
                    <xdr:rowOff>45720</xdr:rowOff>
                  </to>
                </anchor>
              </controlPr>
            </control>
          </mc:Choice>
        </mc:AlternateContent>
        <mc:AlternateContent xmlns:mc="http://schemas.openxmlformats.org/markup-compatibility/2006">
          <mc:Choice Requires="x14">
            <control shapeId="86043" r:id="rId26" name="Check Box 27">
              <controlPr defaultSize="0" autoFill="0" autoLine="0" autoPict="0">
                <anchor moveWithCells="1">
                  <from>
                    <xdr:col>7</xdr:col>
                    <xdr:colOff>518160</xdr:colOff>
                    <xdr:row>27</xdr:row>
                    <xdr:rowOff>160020</xdr:rowOff>
                  </from>
                  <to>
                    <xdr:col>8</xdr:col>
                    <xdr:colOff>198120</xdr:colOff>
                    <xdr:row>29</xdr:row>
                    <xdr:rowOff>22860</xdr:rowOff>
                  </to>
                </anchor>
              </controlPr>
            </control>
          </mc:Choice>
        </mc:AlternateContent>
        <mc:AlternateContent xmlns:mc="http://schemas.openxmlformats.org/markup-compatibility/2006">
          <mc:Choice Requires="x14">
            <control shapeId="86047" r:id="rId27" name="Check Box 31">
              <controlPr defaultSize="0" autoFill="0" autoLine="0" autoPict="0">
                <anchor moveWithCells="1">
                  <from>
                    <xdr:col>6</xdr:col>
                    <xdr:colOff>83820</xdr:colOff>
                    <xdr:row>39</xdr:row>
                    <xdr:rowOff>83820</xdr:rowOff>
                  </from>
                  <to>
                    <xdr:col>9</xdr:col>
                    <xdr:colOff>487680</xdr:colOff>
                    <xdr:row>40</xdr:row>
                    <xdr:rowOff>99060</xdr:rowOff>
                  </to>
                </anchor>
              </controlPr>
            </control>
          </mc:Choice>
        </mc:AlternateContent>
        <mc:AlternateContent xmlns:mc="http://schemas.openxmlformats.org/markup-compatibility/2006">
          <mc:Choice Requires="x14">
            <control shapeId="86049" r:id="rId28" name="Check Box 33">
              <controlPr defaultSize="0" autoFill="0" autoLine="0" autoPict="0">
                <anchor moveWithCells="1">
                  <from>
                    <xdr:col>6</xdr:col>
                    <xdr:colOff>83820</xdr:colOff>
                    <xdr:row>40</xdr:row>
                    <xdr:rowOff>60960</xdr:rowOff>
                  </from>
                  <to>
                    <xdr:col>8</xdr:col>
                    <xdr:colOff>670560</xdr:colOff>
                    <xdr:row>41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D6930-4174-40E3-8E6E-8FA3B2E9A889}">
  <sheetPr>
    <tabColor rgb="FF00B050"/>
    <pageSetUpPr fitToPage="1"/>
  </sheetPr>
  <dimension ref="A1:W50"/>
  <sheetViews>
    <sheetView showGridLines="0" view="pageBreakPreview" zoomScale="70" zoomScaleNormal="70" zoomScaleSheetLayoutView="70" workbookViewId="0">
      <selection activeCell="D8" sqref="D8:K8"/>
    </sheetView>
  </sheetViews>
  <sheetFormatPr defaultColWidth="5.6640625" defaultRowHeight="14.4" x14ac:dyDescent="0.2"/>
  <cols>
    <col min="1" max="1" width="3.88671875" style="88" customWidth="1"/>
    <col min="2" max="2" width="5.6640625" style="88"/>
    <col min="3" max="3" width="14.6640625" style="88" customWidth="1"/>
    <col min="4" max="4" width="5.6640625" style="88"/>
    <col min="5" max="5" width="18" style="88" customWidth="1"/>
    <col min="6" max="21" width="5.6640625" style="88"/>
    <col min="22" max="22" width="3.88671875" style="88" customWidth="1"/>
    <col min="23" max="23" width="2.6640625" style="88" customWidth="1"/>
    <col min="24" max="16384" width="5.6640625" style="88"/>
  </cols>
  <sheetData>
    <row r="1" spans="1:23" ht="16.2" x14ac:dyDescent="0.2">
      <c r="A1" s="3" t="s">
        <v>154</v>
      </c>
      <c r="B1" s="4"/>
      <c r="C1" s="4"/>
      <c r="D1" s="4"/>
      <c r="E1" s="4"/>
      <c r="F1" s="4"/>
      <c r="G1" s="4"/>
      <c r="H1" s="4"/>
      <c r="I1" s="4"/>
      <c r="J1" s="4"/>
    </row>
    <row r="2" spans="1:23" ht="24.9" customHeight="1" x14ac:dyDescent="0.2">
      <c r="A2" s="329" t="s">
        <v>109</v>
      </c>
      <c r="B2" s="330"/>
      <c r="C2" s="330"/>
      <c r="D2" s="330"/>
      <c r="E2" s="330"/>
      <c r="F2" s="330"/>
      <c r="G2" s="330"/>
      <c r="H2" s="330"/>
      <c r="I2" s="330"/>
      <c r="J2" s="330"/>
      <c r="K2" s="330"/>
      <c r="L2" s="330"/>
      <c r="M2" s="330"/>
      <c r="N2" s="330"/>
      <c r="O2" s="330"/>
      <c r="P2" s="330"/>
      <c r="Q2" s="330"/>
      <c r="R2" s="330"/>
      <c r="S2" s="330"/>
      <c r="T2" s="330"/>
      <c r="U2" s="330"/>
      <c r="V2" s="330"/>
      <c r="W2" s="330"/>
    </row>
    <row r="3" spans="1:23" ht="46.5" customHeight="1" x14ac:dyDescent="0.2">
      <c r="A3" s="330"/>
      <c r="B3" s="330"/>
      <c r="C3" s="330"/>
      <c r="D3" s="330"/>
      <c r="E3" s="330"/>
      <c r="F3" s="330"/>
      <c r="G3" s="330"/>
      <c r="H3" s="330"/>
      <c r="I3" s="330"/>
      <c r="J3" s="330"/>
      <c r="K3" s="330"/>
      <c r="L3" s="330"/>
      <c r="M3" s="330"/>
      <c r="N3" s="330"/>
      <c r="O3" s="330"/>
      <c r="P3" s="330"/>
      <c r="Q3" s="330"/>
      <c r="R3" s="330"/>
      <c r="S3" s="330"/>
      <c r="T3" s="330"/>
      <c r="U3" s="330"/>
      <c r="V3" s="330"/>
      <c r="W3" s="330"/>
    </row>
    <row r="4" spans="1:23" s="112" customFormat="1" ht="9.75" customHeight="1" x14ac:dyDescent="0.2">
      <c r="A4" s="110"/>
      <c r="B4" s="111"/>
      <c r="C4" s="111"/>
      <c r="D4" s="111"/>
      <c r="E4" s="111"/>
      <c r="F4" s="111"/>
      <c r="G4" s="111"/>
      <c r="H4" s="111"/>
      <c r="I4" s="111"/>
      <c r="J4" s="111"/>
    </row>
    <row r="5" spans="1:23" s="115" customFormat="1" ht="19.2" x14ac:dyDescent="0.2">
      <c r="A5" s="113"/>
      <c r="B5" s="114"/>
      <c r="C5" s="114"/>
      <c r="D5" s="114"/>
      <c r="E5" s="114"/>
      <c r="F5" s="114"/>
      <c r="G5" s="114"/>
      <c r="H5" s="113"/>
      <c r="I5" s="113"/>
      <c r="J5" s="113"/>
      <c r="P5" s="331" t="s">
        <v>2</v>
      </c>
      <c r="Q5" s="331"/>
      <c r="R5" s="331"/>
      <c r="S5" s="332" t="s">
        <v>128</v>
      </c>
      <c r="T5" s="332"/>
      <c r="U5" s="332"/>
      <c r="V5" s="332"/>
    </row>
    <row r="6" spans="1:23" s="115" customFormat="1" ht="19.2" x14ac:dyDescent="0.2">
      <c r="A6" s="113"/>
      <c r="B6" s="114"/>
      <c r="C6" s="114"/>
      <c r="D6" s="114"/>
      <c r="E6" s="114"/>
      <c r="F6" s="114"/>
      <c r="G6" s="114"/>
      <c r="H6" s="113"/>
      <c r="I6" s="113"/>
      <c r="J6" s="113"/>
      <c r="P6" s="116"/>
      <c r="Q6" s="116"/>
      <c r="R6" s="116"/>
      <c r="S6" s="117"/>
      <c r="T6" s="117"/>
      <c r="U6" s="117"/>
      <c r="V6" s="117"/>
    </row>
    <row r="7" spans="1:23" s="85" customFormat="1" ht="16.8" thickBot="1" x14ac:dyDescent="0.25">
      <c r="A7" s="9"/>
      <c r="B7" s="9"/>
      <c r="C7" s="164" t="s">
        <v>29</v>
      </c>
      <c r="D7" s="9"/>
      <c r="E7" s="9"/>
      <c r="F7" s="9"/>
      <c r="G7" s="9"/>
      <c r="H7" s="9"/>
      <c r="I7" s="9"/>
      <c r="J7" s="9"/>
    </row>
    <row r="8" spans="1:23" s="85" customFormat="1" ht="30" customHeight="1" x14ac:dyDescent="0.2">
      <c r="A8" s="9"/>
      <c r="B8" s="9"/>
      <c r="C8" s="165" t="s">
        <v>4</v>
      </c>
      <c r="D8" s="333"/>
      <c r="E8" s="334"/>
      <c r="F8" s="334"/>
      <c r="G8" s="334"/>
      <c r="H8" s="334"/>
      <c r="I8" s="334"/>
      <c r="J8" s="334"/>
      <c r="K8" s="335"/>
    </row>
    <row r="9" spans="1:23" s="85" customFormat="1" ht="30" customHeight="1" x14ac:dyDescent="0.2">
      <c r="A9" s="9"/>
      <c r="B9" s="9"/>
      <c r="C9" s="166" t="s">
        <v>31</v>
      </c>
      <c r="D9" s="336"/>
      <c r="E9" s="337"/>
      <c r="F9" s="337"/>
      <c r="G9" s="337"/>
      <c r="H9" s="337"/>
      <c r="I9" s="337"/>
      <c r="J9" s="337"/>
      <c r="K9" s="338"/>
    </row>
    <row r="10" spans="1:23" s="85" customFormat="1" ht="30" customHeight="1" x14ac:dyDescent="0.2">
      <c r="A10" s="9"/>
      <c r="B10" s="9"/>
      <c r="C10" s="167" t="s">
        <v>88</v>
      </c>
      <c r="D10" s="339"/>
      <c r="E10" s="340"/>
      <c r="F10" s="341" t="s">
        <v>89</v>
      </c>
      <c r="G10" s="341"/>
      <c r="H10" s="341"/>
      <c r="I10" s="341"/>
      <c r="J10" s="341"/>
      <c r="K10" s="342"/>
    </row>
    <row r="11" spans="1:23" s="85" customFormat="1" ht="30" customHeight="1" thickBot="1" x14ac:dyDescent="0.25">
      <c r="A11" s="9"/>
      <c r="B11" s="9"/>
      <c r="C11" s="168" t="s">
        <v>90</v>
      </c>
      <c r="D11" s="343"/>
      <c r="E11" s="344"/>
      <c r="F11" s="345" t="s">
        <v>89</v>
      </c>
      <c r="G11" s="345"/>
      <c r="H11" s="345"/>
      <c r="I11" s="345"/>
      <c r="J11" s="345"/>
      <c r="K11" s="346"/>
    </row>
    <row r="12" spans="1:23" ht="20.100000000000001" customHeight="1" x14ac:dyDescent="0.2">
      <c r="A12" s="4"/>
      <c r="B12" s="4"/>
      <c r="C12" s="4"/>
      <c r="D12" s="4"/>
      <c r="E12" s="4"/>
      <c r="F12" s="4"/>
      <c r="G12" s="4"/>
      <c r="H12" s="4"/>
      <c r="I12" s="4"/>
      <c r="J12" s="4"/>
    </row>
    <row r="13" spans="1:23" ht="20.100000000000001" customHeight="1" x14ac:dyDescent="0.2">
      <c r="A13" s="4"/>
      <c r="B13" s="347" t="s">
        <v>91</v>
      </c>
      <c r="C13" s="347"/>
      <c r="D13" s="347"/>
      <c r="E13" s="348">
        <f>$C$17+$E$17-$G$17</f>
        <v>0</v>
      </c>
      <c r="F13" s="349"/>
      <c r="G13" s="349"/>
      <c r="H13" s="349"/>
      <c r="I13" s="349"/>
      <c r="J13" s="351" t="s">
        <v>92</v>
      </c>
      <c r="K13" s="352"/>
      <c r="M13" s="328"/>
      <c r="N13" s="328"/>
      <c r="O13" s="328"/>
      <c r="P13" s="328"/>
      <c r="Q13" s="328"/>
      <c r="R13" s="328"/>
      <c r="T13" s="86"/>
      <c r="U13" s="86"/>
    </row>
    <row r="14" spans="1:23" ht="20.100000000000001" customHeight="1" thickBot="1" x14ac:dyDescent="0.25">
      <c r="A14" s="4"/>
      <c r="B14" s="347"/>
      <c r="C14" s="347"/>
      <c r="D14" s="347"/>
      <c r="E14" s="350"/>
      <c r="F14" s="350"/>
      <c r="G14" s="350"/>
      <c r="H14" s="350"/>
      <c r="I14" s="350"/>
      <c r="J14" s="351"/>
      <c r="K14" s="352"/>
      <c r="M14" s="328"/>
      <c r="N14" s="328"/>
      <c r="O14" s="328"/>
      <c r="P14" s="328"/>
      <c r="Q14" s="328"/>
      <c r="R14" s="328"/>
      <c r="T14" s="86"/>
      <c r="U14" s="86"/>
    </row>
    <row r="15" spans="1:23" ht="20.100000000000001" customHeight="1" x14ac:dyDescent="0.2">
      <c r="A15" s="4"/>
      <c r="B15" s="4"/>
      <c r="C15" s="4"/>
      <c r="D15" s="4"/>
      <c r="E15" s="4"/>
      <c r="F15" s="4"/>
      <c r="G15" s="4"/>
      <c r="H15" s="4"/>
      <c r="I15" s="4"/>
      <c r="J15" s="4"/>
    </row>
    <row r="16" spans="1:23" ht="39.9" customHeight="1" x14ac:dyDescent="0.2">
      <c r="A16" s="4"/>
      <c r="B16" s="4"/>
      <c r="C16" s="316" t="s">
        <v>93</v>
      </c>
      <c r="D16" s="317"/>
      <c r="E16" s="318" t="s">
        <v>94</v>
      </c>
      <c r="F16" s="319"/>
      <c r="G16" s="318" t="s">
        <v>95</v>
      </c>
      <c r="H16" s="319"/>
      <c r="I16" s="7"/>
      <c r="J16" s="7"/>
    </row>
    <row r="17" spans="1:21" ht="24.9" customHeight="1" x14ac:dyDescent="0.2">
      <c r="A17" s="4"/>
      <c r="B17" s="4"/>
      <c r="C17" s="320">
        <f>$P$25</f>
        <v>0</v>
      </c>
      <c r="D17" s="321"/>
      <c r="E17" s="322">
        <f>$S$25</f>
        <v>0</v>
      </c>
      <c r="F17" s="323"/>
      <c r="G17" s="324"/>
      <c r="H17" s="325"/>
      <c r="I17" s="8"/>
      <c r="J17" s="8"/>
    </row>
    <row r="18" spans="1:21" ht="20.100000000000001" customHeight="1" x14ac:dyDescent="0.2">
      <c r="A18" s="4"/>
      <c r="B18" s="4"/>
      <c r="C18" s="4"/>
      <c r="D18" s="4"/>
      <c r="E18" s="4"/>
      <c r="F18" s="4"/>
      <c r="G18" s="4"/>
      <c r="H18" s="4"/>
      <c r="I18" s="4"/>
      <c r="J18" s="4"/>
    </row>
    <row r="19" spans="1:21" s="6" customFormat="1" ht="20.100000000000001" customHeight="1" x14ac:dyDescent="0.2">
      <c r="A19" s="7"/>
      <c r="B19" s="163" t="s">
        <v>96</v>
      </c>
      <c r="C19" s="306" t="s">
        <v>97</v>
      </c>
      <c r="D19" s="306"/>
      <c r="E19" s="306"/>
      <c r="F19" s="306"/>
      <c r="G19" s="306"/>
      <c r="H19" s="306"/>
      <c r="I19" s="306"/>
      <c r="J19" s="306"/>
      <c r="K19" s="309" t="s">
        <v>98</v>
      </c>
      <c r="L19" s="309"/>
      <c r="M19" s="309" t="s">
        <v>99</v>
      </c>
      <c r="N19" s="309"/>
      <c r="O19" s="309"/>
      <c r="P19" s="326" t="s">
        <v>100</v>
      </c>
      <c r="Q19" s="326"/>
      <c r="R19" s="326"/>
      <c r="S19" s="327" t="s">
        <v>101</v>
      </c>
      <c r="T19" s="327"/>
      <c r="U19" s="327"/>
    </row>
    <row r="20" spans="1:21" ht="24.9" customHeight="1" x14ac:dyDescent="0.2">
      <c r="A20" s="4"/>
      <c r="B20" s="169">
        <v>1</v>
      </c>
      <c r="C20" s="313"/>
      <c r="D20" s="313"/>
      <c r="E20" s="313"/>
      <c r="F20" s="313"/>
      <c r="G20" s="313"/>
      <c r="H20" s="313"/>
      <c r="I20" s="313"/>
      <c r="J20" s="313"/>
      <c r="K20" s="5"/>
      <c r="L20" s="170" t="s">
        <v>102</v>
      </c>
      <c r="M20" s="314"/>
      <c r="N20" s="314"/>
      <c r="O20" s="314"/>
      <c r="P20" s="315">
        <f>K20*M20</f>
        <v>0</v>
      </c>
      <c r="Q20" s="315"/>
      <c r="R20" s="315"/>
      <c r="S20" s="314"/>
      <c r="T20" s="314"/>
      <c r="U20" s="314"/>
    </row>
    <row r="21" spans="1:21" ht="24.9" customHeight="1" x14ac:dyDescent="0.2">
      <c r="A21" s="4"/>
      <c r="B21" s="169">
        <v>2</v>
      </c>
      <c r="C21" s="313"/>
      <c r="D21" s="313"/>
      <c r="E21" s="313"/>
      <c r="F21" s="313"/>
      <c r="G21" s="313"/>
      <c r="H21" s="313"/>
      <c r="I21" s="313"/>
      <c r="J21" s="313"/>
      <c r="K21" s="5"/>
      <c r="L21" s="170" t="s">
        <v>102</v>
      </c>
      <c r="M21" s="314"/>
      <c r="N21" s="314"/>
      <c r="O21" s="314"/>
      <c r="P21" s="315">
        <f t="shared" ref="P21:P24" si="0">K21*M21</f>
        <v>0</v>
      </c>
      <c r="Q21" s="315"/>
      <c r="R21" s="315"/>
      <c r="S21" s="314"/>
      <c r="T21" s="314"/>
      <c r="U21" s="314"/>
    </row>
    <row r="22" spans="1:21" ht="24.9" customHeight="1" x14ac:dyDescent="0.2">
      <c r="A22" s="4"/>
      <c r="B22" s="169">
        <v>3</v>
      </c>
      <c r="C22" s="313"/>
      <c r="D22" s="313"/>
      <c r="E22" s="313"/>
      <c r="F22" s="313"/>
      <c r="G22" s="313"/>
      <c r="H22" s="313"/>
      <c r="I22" s="313"/>
      <c r="J22" s="313"/>
      <c r="K22" s="5"/>
      <c r="L22" s="170" t="s">
        <v>102</v>
      </c>
      <c r="M22" s="314"/>
      <c r="N22" s="314"/>
      <c r="O22" s="314"/>
      <c r="P22" s="315">
        <f t="shared" si="0"/>
        <v>0</v>
      </c>
      <c r="Q22" s="315"/>
      <c r="R22" s="315"/>
      <c r="S22" s="314"/>
      <c r="T22" s="314"/>
      <c r="U22" s="314"/>
    </row>
    <row r="23" spans="1:21" ht="24.9" customHeight="1" x14ac:dyDescent="0.2">
      <c r="A23" s="4"/>
      <c r="B23" s="169">
        <v>4</v>
      </c>
      <c r="C23" s="313"/>
      <c r="D23" s="313"/>
      <c r="E23" s="313"/>
      <c r="F23" s="313"/>
      <c r="G23" s="313"/>
      <c r="H23" s="313"/>
      <c r="I23" s="313"/>
      <c r="J23" s="313"/>
      <c r="K23" s="5"/>
      <c r="L23" s="170" t="s">
        <v>102</v>
      </c>
      <c r="M23" s="314"/>
      <c r="N23" s="314"/>
      <c r="O23" s="314"/>
      <c r="P23" s="315">
        <f t="shared" si="0"/>
        <v>0</v>
      </c>
      <c r="Q23" s="315"/>
      <c r="R23" s="315"/>
      <c r="S23" s="314"/>
      <c r="T23" s="314"/>
      <c r="U23" s="314"/>
    </row>
    <row r="24" spans="1:21" ht="24.9" customHeight="1" x14ac:dyDescent="0.2">
      <c r="A24" s="4"/>
      <c r="B24" s="169">
        <v>5</v>
      </c>
      <c r="C24" s="313"/>
      <c r="D24" s="313"/>
      <c r="E24" s="313"/>
      <c r="F24" s="313"/>
      <c r="G24" s="313"/>
      <c r="H24" s="313"/>
      <c r="I24" s="313"/>
      <c r="J24" s="313"/>
      <c r="K24" s="5"/>
      <c r="L24" s="170" t="s">
        <v>102</v>
      </c>
      <c r="M24" s="314"/>
      <c r="N24" s="314"/>
      <c r="O24" s="314"/>
      <c r="P24" s="315">
        <f t="shared" si="0"/>
        <v>0</v>
      </c>
      <c r="Q24" s="315"/>
      <c r="R24" s="315"/>
      <c r="S24" s="314"/>
      <c r="T24" s="314"/>
      <c r="U24" s="314"/>
    </row>
    <row r="25" spans="1:21" ht="24.9" customHeight="1" x14ac:dyDescent="0.2">
      <c r="A25" s="4"/>
      <c r="B25" s="4"/>
      <c r="C25" s="4"/>
      <c r="D25" s="4"/>
      <c r="E25" s="4"/>
      <c r="F25" s="4"/>
      <c r="G25" s="4"/>
      <c r="H25" s="4"/>
      <c r="I25" s="4"/>
      <c r="J25" s="4"/>
      <c r="M25" s="309" t="s">
        <v>103</v>
      </c>
      <c r="N25" s="309"/>
      <c r="O25" s="309"/>
      <c r="P25" s="310">
        <f>SUM(P20:R24)</f>
        <v>0</v>
      </c>
      <c r="Q25" s="311"/>
      <c r="R25" s="312"/>
      <c r="S25" s="310">
        <f>SUM(S20:U24)</f>
        <v>0</v>
      </c>
      <c r="T25" s="311"/>
      <c r="U25" s="312"/>
    </row>
    <row r="26" spans="1:21" ht="20.100000000000001" customHeight="1" x14ac:dyDescent="0.2">
      <c r="A26" s="4"/>
      <c r="B26" s="4"/>
      <c r="C26" s="4"/>
      <c r="D26" s="4"/>
      <c r="E26" s="4"/>
      <c r="F26" s="4"/>
      <c r="G26" s="4"/>
      <c r="H26" s="4"/>
      <c r="I26" s="4"/>
      <c r="J26" s="4"/>
      <c r="M26" s="30"/>
      <c r="N26" s="30"/>
      <c r="O26" s="30"/>
      <c r="P26" s="12"/>
      <c r="Q26" s="12"/>
      <c r="R26" s="12"/>
      <c r="S26" s="12"/>
      <c r="T26" s="12"/>
      <c r="U26" s="12"/>
    </row>
    <row r="27" spans="1:21" ht="20.100000000000001" customHeight="1" x14ac:dyDescent="0.2">
      <c r="A27" s="4"/>
      <c r="B27" s="4"/>
      <c r="C27" s="4"/>
      <c r="D27" s="4"/>
      <c r="E27" s="4"/>
      <c r="F27" s="4"/>
      <c r="G27" s="4"/>
      <c r="H27" s="4"/>
      <c r="I27" s="4"/>
      <c r="J27" s="4"/>
      <c r="M27" s="30"/>
      <c r="N27" s="30"/>
      <c r="O27" s="30"/>
      <c r="P27" s="12"/>
      <c r="Q27" s="12"/>
      <c r="R27" s="12"/>
      <c r="S27" s="12"/>
      <c r="T27" s="12"/>
      <c r="U27" s="12"/>
    </row>
    <row r="28" spans="1:21" ht="20.100000000000001" customHeight="1" x14ac:dyDescent="0.2">
      <c r="A28" s="4"/>
      <c r="B28" s="4"/>
      <c r="C28" s="4"/>
      <c r="D28" s="4"/>
      <c r="E28" s="4"/>
      <c r="F28" s="4"/>
      <c r="G28" s="4"/>
      <c r="H28" s="4"/>
      <c r="I28" s="4"/>
      <c r="J28" s="4"/>
      <c r="M28" s="30"/>
      <c r="N28" s="30"/>
      <c r="O28" s="30"/>
      <c r="P28" s="12"/>
      <c r="Q28" s="12"/>
      <c r="R28" s="12"/>
      <c r="S28" s="12"/>
      <c r="T28" s="12"/>
      <c r="U28" s="12"/>
    </row>
    <row r="29" spans="1:21" ht="20.100000000000001" customHeight="1" x14ac:dyDescent="0.2">
      <c r="A29" s="4"/>
      <c r="B29" s="4"/>
      <c r="C29" s="4"/>
      <c r="D29" s="4"/>
      <c r="E29" s="4"/>
      <c r="F29" s="4"/>
      <c r="G29" s="4"/>
      <c r="H29" s="4"/>
      <c r="I29" s="4"/>
      <c r="J29" s="4"/>
      <c r="M29" s="30"/>
      <c r="N29" s="30"/>
      <c r="O29" s="30"/>
      <c r="P29" s="12"/>
      <c r="Q29" s="12"/>
      <c r="R29" s="12"/>
      <c r="S29" s="12"/>
      <c r="T29" s="12"/>
      <c r="U29" s="12"/>
    </row>
    <row r="30" spans="1:21" ht="65.25" customHeight="1" x14ac:dyDescent="0.2">
      <c r="A30" s="4"/>
      <c r="B30" s="4"/>
      <c r="C30" s="4"/>
      <c r="D30" s="4"/>
      <c r="E30" s="4"/>
      <c r="F30" s="4"/>
      <c r="G30" s="4"/>
      <c r="H30" s="4"/>
      <c r="I30" s="4"/>
      <c r="J30" s="4"/>
    </row>
    <row r="31" spans="1:21" ht="20.100000000000001" customHeight="1" x14ac:dyDescent="0.2">
      <c r="A31" s="4"/>
      <c r="B31" s="305" t="s">
        <v>104</v>
      </c>
      <c r="C31" s="306"/>
      <c r="D31" s="307"/>
      <c r="E31" s="307"/>
      <c r="F31" s="307"/>
      <c r="G31" s="307"/>
      <c r="H31" s="307"/>
      <c r="I31" s="307"/>
      <c r="J31" s="307"/>
      <c r="K31" s="308"/>
      <c r="L31" s="308"/>
      <c r="M31" s="308"/>
      <c r="N31" s="308"/>
      <c r="O31" s="308"/>
      <c r="P31" s="308"/>
      <c r="Q31" s="308"/>
      <c r="R31" s="308"/>
      <c r="S31" s="308"/>
      <c r="T31" s="308"/>
      <c r="U31" s="308"/>
    </row>
    <row r="32" spans="1:21" ht="20.100000000000001" customHeight="1" x14ac:dyDescent="0.2">
      <c r="A32" s="4"/>
      <c r="B32" s="306"/>
      <c r="C32" s="306"/>
      <c r="D32" s="307"/>
      <c r="E32" s="307"/>
      <c r="F32" s="307"/>
      <c r="G32" s="307"/>
      <c r="H32" s="307"/>
      <c r="I32" s="307"/>
      <c r="J32" s="307"/>
      <c r="K32" s="308"/>
      <c r="L32" s="308"/>
      <c r="M32" s="308"/>
      <c r="N32" s="308"/>
      <c r="O32" s="308"/>
      <c r="P32" s="308"/>
      <c r="Q32" s="308"/>
      <c r="R32" s="308"/>
      <c r="S32" s="308"/>
      <c r="T32" s="308"/>
      <c r="U32" s="308"/>
    </row>
    <row r="33" spans="1:21" ht="20.100000000000001" customHeight="1" x14ac:dyDescent="0.2">
      <c r="A33" s="4"/>
      <c r="B33" s="306"/>
      <c r="C33" s="306"/>
      <c r="D33" s="307"/>
      <c r="E33" s="307"/>
      <c r="F33" s="307"/>
      <c r="G33" s="307"/>
      <c r="H33" s="307"/>
      <c r="I33" s="307"/>
      <c r="J33" s="307"/>
      <c r="K33" s="308"/>
      <c r="L33" s="308"/>
      <c r="M33" s="308"/>
      <c r="N33" s="308"/>
      <c r="O33" s="308"/>
      <c r="P33" s="308"/>
      <c r="Q33" s="308"/>
      <c r="R33" s="308"/>
      <c r="S33" s="308"/>
      <c r="T33" s="308"/>
      <c r="U33" s="308"/>
    </row>
    <row r="34" spans="1:21" ht="105" customHeight="1" x14ac:dyDescent="0.2">
      <c r="A34" s="4"/>
      <c r="B34" s="306"/>
      <c r="C34" s="306"/>
      <c r="D34" s="307"/>
      <c r="E34" s="307"/>
      <c r="F34" s="307"/>
      <c r="G34" s="307"/>
      <c r="H34" s="307"/>
      <c r="I34" s="307"/>
      <c r="J34" s="307"/>
      <c r="K34" s="308"/>
      <c r="L34" s="308"/>
      <c r="M34" s="308"/>
      <c r="N34" s="308"/>
      <c r="O34" s="308"/>
      <c r="P34" s="308"/>
      <c r="Q34" s="308"/>
      <c r="R34" s="308"/>
      <c r="S34" s="308"/>
      <c r="T34" s="308"/>
      <c r="U34" s="308"/>
    </row>
    <row r="35" spans="1:21" ht="20.100000000000001" customHeight="1" x14ac:dyDescent="0.2">
      <c r="A35" s="4"/>
      <c r="B35" s="171" t="s">
        <v>105</v>
      </c>
      <c r="C35" s="172" t="s">
        <v>106</v>
      </c>
      <c r="D35" s="87"/>
      <c r="E35" s="87"/>
      <c r="F35" s="87"/>
      <c r="G35" s="87"/>
      <c r="H35" s="87"/>
      <c r="I35" s="87"/>
      <c r="J35" s="87"/>
      <c r="K35" s="87"/>
      <c r="L35" s="87"/>
      <c r="M35" s="87"/>
      <c r="N35" s="87"/>
      <c r="O35" s="87"/>
      <c r="P35" s="87"/>
    </row>
    <row r="36" spans="1:21" ht="20.100000000000001" customHeight="1" x14ac:dyDescent="0.2">
      <c r="A36" s="4"/>
      <c r="B36" s="4"/>
      <c r="C36" s="4"/>
      <c r="D36" s="4"/>
      <c r="E36" s="4"/>
      <c r="F36" s="4"/>
      <c r="G36" s="4"/>
      <c r="H36" s="4"/>
      <c r="I36" s="4"/>
      <c r="J36" s="4"/>
    </row>
    <row r="37" spans="1:21" ht="20.100000000000001" customHeight="1" x14ac:dyDescent="0.2">
      <c r="A37" s="4"/>
      <c r="B37" s="4"/>
      <c r="C37" s="4"/>
      <c r="D37" s="4"/>
      <c r="E37" s="4"/>
      <c r="F37" s="4"/>
      <c r="G37" s="4"/>
      <c r="H37" s="4"/>
      <c r="I37" s="4"/>
      <c r="J37" s="4"/>
    </row>
    <row r="38" spans="1:21" ht="20.100000000000001" customHeight="1" x14ac:dyDescent="0.2">
      <c r="A38" s="4"/>
      <c r="B38" s="4"/>
      <c r="C38" s="4"/>
      <c r="D38" s="4"/>
      <c r="E38" s="4"/>
      <c r="F38" s="4"/>
      <c r="G38" s="4"/>
      <c r="H38" s="4"/>
      <c r="I38" s="4"/>
      <c r="J38" s="4"/>
    </row>
    <row r="39" spans="1:21" ht="20.100000000000001" customHeight="1" x14ac:dyDescent="0.2">
      <c r="A39" s="4"/>
      <c r="B39" s="4"/>
      <c r="C39" s="4"/>
      <c r="D39" s="4"/>
      <c r="E39" s="4"/>
      <c r="F39" s="4"/>
      <c r="G39" s="4"/>
      <c r="H39" s="4"/>
      <c r="I39" s="4"/>
      <c r="J39" s="4"/>
    </row>
    <row r="40" spans="1:21" ht="20.100000000000001" customHeight="1" x14ac:dyDescent="0.2">
      <c r="A40" s="4"/>
      <c r="B40" s="4"/>
      <c r="C40" s="4"/>
      <c r="D40" s="4"/>
      <c r="E40" s="4"/>
      <c r="F40" s="4"/>
      <c r="G40" s="4"/>
      <c r="H40" s="4"/>
      <c r="I40" s="4"/>
      <c r="J40" s="4"/>
    </row>
    <row r="41" spans="1:21" ht="20.100000000000001" customHeight="1" x14ac:dyDescent="0.2">
      <c r="A41" s="4"/>
      <c r="B41" s="4"/>
      <c r="C41" s="4"/>
      <c r="D41" s="4"/>
      <c r="E41" s="4"/>
      <c r="F41" s="4"/>
      <c r="G41" s="4"/>
      <c r="H41" s="4"/>
      <c r="I41" s="4"/>
      <c r="J41" s="4"/>
    </row>
    <row r="42" spans="1:21" ht="20.100000000000001" customHeight="1" x14ac:dyDescent="0.2"/>
    <row r="43" spans="1:21" ht="20.100000000000001" customHeight="1" x14ac:dyDescent="0.2"/>
    <row r="44" spans="1:21" ht="20.100000000000001" customHeight="1" x14ac:dyDescent="0.2"/>
    <row r="45" spans="1:21" ht="20.100000000000001" customHeight="1" x14ac:dyDescent="0.2"/>
    <row r="46" spans="1:21" ht="20.100000000000001" customHeight="1" x14ac:dyDescent="0.2"/>
    <row r="47" spans="1:21" ht="20.100000000000001" customHeight="1" x14ac:dyDescent="0.2"/>
    <row r="48" spans="1:21" ht="20.100000000000001" customHeight="1" x14ac:dyDescent="0.2"/>
    <row r="49" ht="20.100000000000001" customHeight="1" x14ac:dyDescent="0.2"/>
    <row r="50" ht="20.100000000000001" customHeight="1" x14ac:dyDescent="0.2"/>
  </sheetData>
  <mergeCells count="50">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C21:J21"/>
    <mergeCell ref="M21:O21"/>
    <mergeCell ref="P21:R21"/>
    <mergeCell ref="S21:U21"/>
    <mergeCell ref="C22:J22"/>
    <mergeCell ref="M22:O22"/>
    <mergeCell ref="P22:R22"/>
    <mergeCell ref="S22:U22"/>
    <mergeCell ref="C23:J23"/>
    <mergeCell ref="M23:O23"/>
    <mergeCell ref="P23:R23"/>
    <mergeCell ref="S23:U23"/>
    <mergeCell ref="C24:J24"/>
    <mergeCell ref="M24:O24"/>
    <mergeCell ref="P24:R24"/>
    <mergeCell ref="S24:U24"/>
    <mergeCell ref="B31:C34"/>
    <mergeCell ref="D31:U34"/>
    <mergeCell ref="M25:O25"/>
    <mergeCell ref="P25:R25"/>
    <mergeCell ref="S25:U25"/>
  </mergeCells>
  <phoneticPr fontId="12"/>
  <dataValidations count="4">
    <dataValidation type="list" showDropDown="1" showInputMessage="1" showErrorMessage="1" sqref="L20:L24" xr:uid="{2BD26EB5-CE2A-4D9A-8905-06342DF58EE6}">
      <formula1>"式,台"</formula1>
    </dataValidation>
    <dataValidation type="whole" allowBlank="1" showInputMessage="1" showErrorMessage="1" sqref="K20:K24" xr:uid="{EBDCCFF9-315E-4758-83AD-FDC4E2E33377}">
      <formula1>1</formula1>
      <formula2>100</formula2>
    </dataValidation>
    <dataValidation imeMode="halfAlpha" allowBlank="1" showInputMessage="1" showErrorMessage="1" sqref="M20:R24" xr:uid="{7929CEA3-9AC0-45D2-BBBF-50D92AB101F0}"/>
    <dataValidation type="whole" allowBlank="1" showInputMessage="1" showErrorMessage="1" sqref="D10:D11" xr:uid="{F249E94C-4D05-4BEE-A88F-F5496A030CC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2578E-B88E-4DF4-99FB-C17A905F4558}">
  <sheetPr>
    <tabColor theme="9" tint="0.59999389629810485"/>
  </sheetPr>
  <dimension ref="A1:E26"/>
  <sheetViews>
    <sheetView zoomScaleNormal="100" zoomScaleSheetLayoutView="100" workbookViewId="0">
      <selection activeCell="G5" sqref="G5"/>
    </sheetView>
  </sheetViews>
  <sheetFormatPr defaultColWidth="10" defaultRowHeight="13.2" x14ac:dyDescent="0.2"/>
  <cols>
    <col min="1" max="1" width="4.109375" style="182" customWidth="1"/>
    <col min="2" max="2" width="5.109375" style="182" customWidth="1"/>
    <col min="3" max="3" width="24.33203125" style="182" customWidth="1"/>
    <col min="4" max="4" width="22.6640625" style="182" customWidth="1"/>
    <col min="5" max="5" width="29.88671875" style="182" customWidth="1"/>
    <col min="6" max="6" width="4.109375" style="182" customWidth="1"/>
    <col min="7" max="16384" width="10" style="182"/>
  </cols>
  <sheetData>
    <row r="1" spans="1:5" x14ac:dyDescent="0.2">
      <c r="A1" s="182" t="s">
        <v>155</v>
      </c>
    </row>
    <row r="3" spans="1:5" ht="16.2" x14ac:dyDescent="0.2">
      <c r="B3" s="353" t="s">
        <v>151</v>
      </c>
      <c r="C3" s="353"/>
      <c r="D3" s="353"/>
      <c r="E3" s="353"/>
    </row>
    <row r="5" spans="1:5" x14ac:dyDescent="0.2">
      <c r="B5" s="182" t="s">
        <v>129</v>
      </c>
      <c r="E5" s="183"/>
    </row>
    <row r="6" spans="1:5" x14ac:dyDescent="0.2">
      <c r="B6" s="182" t="s">
        <v>130</v>
      </c>
      <c r="E6" s="183" t="s">
        <v>131</v>
      </c>
    </row>
    <row r="7" spans="1:5" x14ac:dyDescent="0.2">
      <c r="B7" s="184" t="s">
        <v>132</v>
      </c>
      <c r="C7" s="185"/>
      <c r="D7" s="186" t="s">
        <v>133</v>
      </c>
      <c r="E7" s="187" t="s">
        <v>134</v>
      </c>
    </row>
    <row r="8" spans="1:5" x14ac:dyDescent="0.2">
      <c r="B8" s="354" t="s">
        <v>135</v>
      </c>
      <c r="C8" s="188" t="s">
        <v>136</v>
      </c>
      <c r="D8" s="189"/>
      <c r="E8" s="190"/>
    </row>
    <row r="9" spans="1:5" x14ac:dyDescent="0.2">
      <c r="B9" s="355"/>
      <c r="C9" s="188" t="s">
        <v>137</v>
      </c>
      <c r="D9" s="189"/>
      <c r="E9" s="190"/>
    </row>
    <row r="10" spans="1:5" x14ac:dyDescent="0.2">
      <c r="B10" s="355"/>
      <c r="C10" s="188" t="s">
        <v>138</v>
      </c>
      <c r="D10" s="189"/>
      <c r="E10" s="190"/>
    </row>
    <row r="11" spans="1:5" x14ac:dyDescent="0.2">
      <c r="B11" s="355"/>
      <c r="C11" s="188" t="s">
        <v>139</v>
      </c>
      <c r="D11" s="189"/>
      <c r="E11" s="190"/>
    </row>
    <row r="12" spans="1:5" x14ac:dyDescent="0.2">
      <c r="B12" s="355"/>
      <c r="C12" s="188"/>
      <c r="D12" s="189"/>
      <c r="E12" s="190"/>
    </row>
    <row r="13" spans="1:5" x14ac:dyDescent="0.2">
      <c r="B13" s="355"/>
      <c r="C13" s="188"/>
      <c r="D13" s="189"/>
      <c r="E13" s="190"/>
    </row>
    <row r="14" spans="1:5" x14ac:dyDescent="0.2">
      <c r="B14" s="355"/>
      <c r="C14" s="191" t="s">
        <v>140</v>
      </c>
      <c r="D14" s="192">
        <f>SUM(D8:D13)</f>
        <v>0</v>
      </c>
      <c r="E14" s="193"/>
    </row>
    <row r="15" spans="1:5" x14ac:dyDescent="0.2">
      <c r="B15" s="355"/>
      <c r="C15" s="194" t="s">
        <v>141</v>
      </c>
      <c r="D15" s="189"/>
      <c r="E15" s="190"/>
    </row>
    <row r="16" spans="1:5" x14ac:dyDescent="0.2">
      <c r="B16" s="356"/>
      <c r="C16" s="191" t="s">
        <v>142</v>
      </c>
      <c r="D16" s="192">
        <f>SUM(D14:D15)</f>
        <v>0</v>
      </c>
      <c r="E16" s="195"/>
    </row>
    <row r="17" spans="2:5" x14ac:dyDescent="0.2">
      <c r="B17" s="355"/>
      <c r="C17" s="188" t="s">
        <v>143</v>
      </c>
      <c r="D17" s="189"/>
      <c r="E17" s="190"/>
    </row>
    <row r="18" spans="2:5" x14ac:dyDescent="0.2">
      <c r="B18" s="355"/>
      <c r="C18" s="188" t="s">
        <v>144</v>
      </c>
      <c r="D18" s="189"/>
      <c r="E18" s="190"/>
    </row>
    <row r="19" spans="2:5" x14ac:dyDescent="0.2">
      <c r="B19" s="355"/>
      <c r="C19" s="188" t="s">
        <v>145</v>
      </c>
      <c r="D19" s="189"/>
      <c r="E19" s="190"/>
    </row>
    <row r="20" spans="2:5" x14ac:dyDescent="0.2">
      <c r="B20" s="355"/>
      <c r="C20" s="188" t="s">
        <v>146</v>
      </c>
      <c r="D20" s="189"/>
      <c r="E20" s="190"/>
    </row>
    <row r="21" spans="2:5" x14ac:dyDescent="0.2">
      <c r="B21" s="355"/>
      <c r="C21" s="188"/>
      <c r="D21" s="189"/>
      <c r="E21" s="190"/>
    </row>
    <row r="22" spans="2:5" x14ac:dyDescent="0.2">
      <c r="B22" s="355"/>
      <c r="C22" s="191" t="s">
        <v>140</v>
      </c>
      <c r="D22" s="192">
        <f>SUM(D17:D21)</f>
        <v>0</v>
      </c>
      <c r="E22" s="193"/>
    </row>
    <row r="23" spans="2:5" x14ac:dyDescent="0.2">
      <c r="B23" s="355"/>
      <c r="C23" s="194" t="s">
        <v>141</v>
      </c>
      <c r="D23" s="189"/>
      <c r="E23" s="190"/>
    </row>
    <row r="24" spans="2:5" x14ac:dyDescent="0.2">
      <c r="B24" s="356"/>
      <c r="C24" s="191" t="s">
        <v>142</v>
      </c>
      <c r="D24" s="192">
        <f>SUM(D22:D23)</f>
        <v>0</v>
      </c>
      <c r="E24" s="193"/>
    </row>
    <row r="25" spans="2:5" x14ac:dyDescent="0.2">
      <c r="B25" s="196"/>
      <c r="C25" s="197" t="s">
        <v>147</v>
      </c>
      <c r="D25" s="198">
        <f>SUM(D16,D24)</f>
        <v>0</v>
      </c>
      <c r="E25" s="199"/>
    </row>
    <row r="26" spans="2:5" x14ac:dyDescent="0.2">
      <c r="C26" s="200"/>
    </row>
  </sheetData>
  <mergeCells count="3">
    <mergeCell ref="B3:E3"/>
    <mergeCell ref="B8:B16"/>
    <mergeCell ref="B17:B24"/>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4EA35-C531-4F85-A13E-14038F441780}">
  <sheetPr>
    <tabColor theme="9" tint="0.59999389629810485"/>
  </sheetPr>
  <dimension ref="B1:E24"/>
  <sheetViews>
    <sheetView topLeftCell="B1" zoomScaleNormal="100" zoomScaleSheetLayoutView="130" workbookViewId="0">
      <selection activeCell="H4" sqref="H4"/>
    </sheetView>
  </sheetViews>
  <sheetFormatPr defaultColWidth="10" defaultRowHeight="13.2" x14ac:dyDescent="0.2"/>
  <cols>
    <col min="1" max="1" width="4.109375" style="182" customWidth="1"/>
    <col min="2" max="2" width="5.109375" style="182" customWidth="1"/>
    <col min="3" max="3" width="24.33203125" style="182" customWidth="1"/>
    <col min="4" max="4" width="22.6640625" style="182" customWidth="1"/>
    <col min="5" max="5" width="29.88671875" style="182" customWidth="1"/>
    <col min="6" max="6" width="4.109375" style="182" customWidth="1"/>
    <col min="7" max="16384" width="10" style="182"/>
  </cols>
  <sheetData>
    <row r="1" spans="2:5" ht="16.2" x14ac:dyDescent="0.2">
      <c r="B1" s="353" t="s">
        <v>148</v>
      </c>
      <c r="C1" s="353"/>
      <c r="D1" s="353"/>
      <c r="E1" s="353"/>
    </row>
    <row r="3" spans="2:5" x14ac:dyDescent="0.2">
      <c r="B3" s="182" t="s">
        <v>129</v>
      </c>
      <c r="E3" s="183"/>
    </row>
    <row r="4" spans="2:5" x14ac:dyDescent="0.2">
      <c r="B4" s="182" t="s">
        <v>130</v>
      </c>
      <c r="E4" s="183" t="s">
        <v>131</v>
      </c>
    </row>
    <row r="5" spans="2:5" x14ac:dyDescent="0.2">
      <c r="B5" s="184" t="s">
        <v>132</v>
      </c>
      <c r="C5" s="185"/>
      <c r="D5" s="186" t="s">
        <v>133</v>
      </c>
      <c r="E5" s="187" t="s">
        <v>134</v>
      </c>
    </row>
    <row r="6" spans="2:5" x14ac:dyDescent="0.2">
      <c r="B6" s="354" t="s">
        <v>135</v>
      </c>
      <c r="C6" s="188" t="s">
        <v>136</v>
      </c>
      <c r="D6" s="189">
        <f>250000+30000</f>
        <v>280000</v>
      </c>
      <c r="E6" s="190" t="s">
        <v>149</v>
      </c>
    </row>
    <row r="7" spans="2:5" x14ac:dyDescent="0.2">
      <c r="B7" s="355"/>
      <c r="C7" s="188" t="s">
        <v>137</v>
      </c>
      <c r="D7" s="189">
        <v>10000</v>
      </c>
      <c r="E7" s="190"/>
    </row>
    <row r="8" spans="2:5" x14ac:dyDescent="0.2">
      <c r="B8" s="355"/>
      <c r="C8" s="188" t="s">
        <v>138</v>
      </c>
      <c r="D8" s="189">
        <v>0</v>
      </c>
      <c r="E8" s="190"/>
    </row>
    <row r="9" spans="2:5" x14ac:dyDescent="0.2">
      <c r="B9" s="355"/>
      <c r="C9" s="188" t="s">
        <v>139</v>
      </c>
      <c r="D9" s="189">
        <v>0</v>
      </c>
      <c r="E9" s="190"/>
    </row>
    <row r="10" spans="2:5" x14ac:dyDescent="0.2">
      <c r="B10" s="355"/>
      <c r="C10" s="188"/>
      <c r="D10" s="189"/>
      <c r="E10" s="190"/>
    </row>
    <row r="11" spans="2:5" x14ac:dyDescent="0.2">
      <c r="B11" s="355"/>
      <c r="C11" s="188"/>
      <c r="D11" s="189"/>
      <c r="E11" s="190"/>
    </row>
    <row r="12" spans="2:5" x14ac:dyDescent="0.2">
      <c r="B12" s="355"/>
      <c r="C12" s="191" t="s">
        <v>140</v>
      </c>
      <c r="D12" s="192">
        <f>SUM(D6:D11)</f>
        <v>290000</v>
      </c>
      <c r="E12" s="193"/>
    </row>
    <row r="13" spans="2:5" x14ac:dyDescent="0.2">
      <c r="B13" s="355"/>
      <c r="C13" s="194" t="s">
        <v>141</v>
      </c>
      <c r="D13" s="189">
        <v>1000</v>
      </c>
      <c r="E13" s="190"/>
    </row>
    <row r="14" spans="2:5" x14ac:dyDescent="0.2">
      <c r="B14" s="356"/>
      <c r="C14" s="191" t="s">
        <v>142</v>
      </c>
      <c r="D14" s="192">
        <f>SUM(D12:D13)</f>
        <v>291000</v>
      </c>
      <c r="E14" s="195"/>
    </row>
    <row r="15" spans="2:5" x14ac:dyDescent="0.2">
      <c r="B15" s="355"/>
      <c r="C15" s="188" t="s">
        <v>143</v>
      </c>
      <c r="D15" s="189">
        <v>0</v>
      </c>
      <c r="E15" s="190"/>
    </row>
    <row r="16" spans="2:5" x14ac:dyDescent="0.2">
      <c r="B16" s="355"/>
      <c r="C16" s="188" t="s">
        <v>144</v>
      </c>
      <c r="D16" s="189">
        <v>11500</v>
      </c>
      <c r="E16" s="190" t="s">
        <v>150</v>
      </c>
    </row>
    <row r="17" spans="2:5" x14ac:dyDescent="0.2">
      <c r="B17" s="355"/>
      <c r="C17" s="188" t="s">
        <v>145</v>
      </c>
      <c r="D17" s="189">
        <v>3000</v>
      </c>
      <c r="E17" s="190"/>
    </row>
    <row r="18" spans="2:5" x14ac:dyDescent="0.2">
      <c r="B18" s="355"/>
      <c r="C18" s="188" t="s">
        <v>146</v>
      </c>
      <c r="D18" s="189">
        <v>0</v>
      </c>
      <c r="E18" s="190"/>
    </row>
    <row r="19" spans="2:5" x14ac:dyDescent="0.2">
      <c r="B19" s="355"/>
      <c r="C19" s="188"/>
      <c r="D19" s="189"/>
      <c r="E19" s="190"/>
    </row>
    <row r="20" spans="2:5" x14ac:dyDescent="0.2">
      <c r="B20" s="355"/>
      <c r="C20" s="191" t="s">
        <v>140</v>
      </c>
      <c r="D20" s="192">
        <f>SUM(D15:D19)</f>
        <v>14500</v>
      </c>
      <c r="E20" s="193"/>
    </row>
    <row r="21" spans="2:5" x14ac:dyDescent="0.2">
      <c r="B21" s="355"/>
      <c r="C21" s="194" t="s">
        <v>141</v>
      </c>
      <c r="D21" s="189">
        <v>1450</v>
      </c>
      <c r="E21" s="190"/>
    </row>
    <row r="22" spans="2:5" x14ac:dyDescent="0.2">
      <c r="B22" s="356"/>
      <c r="C22" s="191" t="s">
        <v>142</v>
      </c>
      <c r="D22" s="192">
        <f>SUM(D20:D21)</f>
        <v>15950</v>
      </c>
      <c r="E22" s="193"/>
    </row>
    <row r="23" spans="2:5" x14ac:dyDescent="0.2">
      <c r="B23" s="196"/>
      <c r="C23" s="197" t="s">
        <v>147</v>
      </c>
      <c r="D23" s="198">
        <f>SUM(D14,D22)</f>
        <v>306950</v>
      </c>
      <c r="E23" s="199"/>
    </row>
    <row r="24" spans="2:5" x14ac:dyDescent="0.2">
      <c r="C24" s="200"/>
    </row>
  </sheetData>
  <mergeCells count="3">
    <mergeCell ref="B1:E1"/>
    <mergeCell ref="B6:B14"/>
    <mergeCell ref="B15:B22"/>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a1a5d4788f9ad038195f184f59cbe8c5">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a415a90dd5818373bf7a0c58fd41e082"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382818-772A-4FEE-9148-87A90CD095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1D20C8F5-B162-4CF1-A83B-94B08B40DCEB}">
  <ds:schemaRefs>
    <ds:schemaRef ds:uri="3b7b391f-316a-4bc7-a585-b2bcaf106fac"/>
    <ds:schemaRef ds:uri="http://schemas.microsoft.com/office/infopath/2007/PartnerControls"/>
    <ds:schemaRef ds:uri="http://purl.org/dc/dcmitype/"/>
    <ds:schemaRef ds:uri="http://schemas.microsoft.com/office/2006/metadata/properties"/>
    <ds:schemaRef ds:uri="263dbbe5-076b-4606-a03b-9598f5f2f35a"/>
    <ds:schemaRef ds:uri="http://schemas.openxmlformats.org/package/2006/metadata/core-properties"/>
    <ds:schemaRef ds:uri="http://purl.org/dc/elements/1.1/"/>
    <ds:schemaRef ds:uri="http://schemas.microsoft.com/office/2006/documentManagement/typ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Sheet1</vt:lpstr>
      <vt:lpstr>様式１-１ 介護ロボット等導入支援　総表</vt:lpstr>
      <vt:lpstr>様式１-２　介護ロボット等導入支援 事業計画書</vt:lpstr>
      <vt:lpstr>様式１-３　介護ロボット等導入支援 積算内訳書</vt:lpstr>
      <vt:lpstr>様式１-４　対象経費内訳書</vt:lpstr>
      <vt:lpstr>別紙１-４ 記入例 </vt:lpstr>
      <vt:lpstr>'別紙１-４ 記入例 '!Print_Area</vt:lpstr>
      <vt:lpstr>'様式１-１ 介護ロボット等導入支援　総表'!Print_Area</vt:lpstr>
      <vt:lpstr>'様式１-２　介護ロボット等導入支援 事業計画書'!Print_Area</vt:lpstr>
      <vt:lpstr>'様式１-３　介護ロボット等導入支援 積算内訳書'!Print_Area</vt:lpstr>
      <vt:lpstr>'様式１-４　対象経費内訳書'!Print_Area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小西 里奈</cp:lastModifiedBy>
  <cp:revision/>
  <cp:lastPrinted>2025-05-02T05:45:41Z</cp:lastPrinted>
  <dcterms:created xsi:type="dcterms:W3CDTF">2006-04-10T04:26:56Z</dcterms:created>
  <dcterms:modified xsi:type="dcterms:W3CDTF">2025-05-07T07:24:02Z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2025-05-01T03:30:44Z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2b6ee64b-b797-4332-bcf1-eaa7ba0da6ea</vt:lpwstr>
  </property>
  <property fmtid="{D5CDD505-2E9C-101B-9397-08002B2CF9AE}" pid="10" name="MSIP_Label_defa4170-0d19-0005-0004-bc88714345d2_ContentBits">
    <vt:lpwstr>0</vt:lpwstr>
  </property>
</Properties>
</file>