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97234\Box\11545_10_庁内用\007_各係用フォルダ\004_消費対策係\100_事業実施\50 　県産材需要拡大関係 H29~（移動します）\04_要望調査・内報\01_要望\R05要望\03_R5追加要望照会\"/>
    </mc:Choice>
  </mc:AlternateContent>
  <bookViews>
    <workbookView xWindow="14040" yWindow="0" windowWidth="22104" windowHeight="9684"/>
  </bookViews>
  <sheets>
    <sheet name="別紙様式１ー１" sheetId="1" r:id="rId1"/>
    <sheet name="選択肢" sheetId="3" state="hidden" r:id="rId2"/>
    <sheet name="別紙様式１ー２" sheetId="5" r:id="rId3"/>
    <sheet name="集計" sheetId="4" r:id="rId4"/>
  </sheets>
  <definedNames>
    <definedName name="_xlnm.Print_Area" localSheetId="0">別紙様式１ー１!$A$1:$B$30</definedName>
    <definedName name="ああ">選択肢!$B$3:$B$16</definedName>
    <definedName name="あああ">選択肢!$B$3:$B$5</definedName>
    <definedName name="ああああああああああああああああ">選択肢!$B$3:$B$16</definedName>
    <definedName name="ぎふの木で学校まるごと木製品導入事業">選択肢!$I$2</definedName>
    <definedName name="ぎふ県産材利用促進施設等整備事業">選択肢!$B$2:$F$2</definedName>
    <definedName name="木の香る快適な公共施設等整備事業">選択肢!$G$2:$H$2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 i="4" l="1"/>
  <c r="Z2" i="4"/>
  <c r="Y2" i="4"/>
  <c r="X2" i="4"/>
  <c r="W2" i="4"/>
  <c r="V2" i="4"/>
  <c r="U2" i="4"/>
  <c r="T2" i="4"/>
  <c r="S2" i="4"/>
  <c r="R2" i="4"/>
  <c r="Q2" i="4"/>
  <c r="P2" i="4"/>
  <c r="O2" i="4"/>
  <c r="N2" i="4"/>
  <c r="M2" i="4"/>
  <c r="L2" i="4"/>
  <c r="K2" i="4"/>
  <c r="J2" i="4"/>
  <c r="I2" i="4"/>
  <c r="H2" i="4"/>
  <c r="G2" i="4"/>
  <c r="F2" i="4"/>
  <c r="E2" i="4"/>
  <c r="D2" i="4"/>
  <c r="C2" i="4"/>
  <c r="B2" i="4"/>
  <c r="A2" i="4"/>
  <c r="S1" i="4" l="1"/>
  <c r="A21" i="1"/>
  <c r="R1" i="4" s="1"/>
  <c r="A20" i="1" l="1"/>
  <c r="Q1" i="4" s="1"/>
  <c r="Y1" i="4"/>
  <c r="X1" i="4"/>
  <c r="W1" i="4"/>
  <c r="V1" i="4"/>
  <c r="U1" i="4"/>
  <c r="T1" i="4"/>
  <c r="G1" i="4"/>
  <c r="F1" i="4"/>
  <c r="E1" i="4"/>
  <c r="D1" i="4"/>
  <c r="C1" i="4"/>
  <c r="B1" i="4"/>
  <c r="A1" i="4"/>
  <c r="A19" i="1" l="1"/>
  <c r="P1" i="4" s="1"/>
  <c r="A18" i="1"/>
  <c r="O1" i="4" s="1"/>
  <c r="G42" i="5" l="1"/>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J21" i="5" l="1"/>
  <c r="J20" i="5"/>
  <c r="J19" i="5"/>
  <c r="J18" i="5"/>
  <c r="J17" i="5"/>
  <c r="J16" i="5"/>
  <c r="I21" i="5"/>
  <c r="I20" i="5"/>
  <c r="I19" i="5"/>
  <c r="I18" i="5"/>
  <c r="I17" i="5"/>
  <c r="I16"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2" i="5"/>
  <c r="C4" i="5"/>
  <c r="G4" i="5"/>
  <c r="G10" i="5" l="1"/>
  <c r="G9" i="5"/>
  <c r="G8" i="5"/>
  <c r="G7" i="5"/>
  <c r="J22" i="5"/>
  <c r="E43" i="5"/>
  <c r="G43" i="5" l="1"/>
  <c r="F43" i="5"/>
  <c r="F44" i="5" s="1"/>
  <c r="F45" i="5" s="1"/>
  <c r="G44" i="5" l="1"/>
  <c r="G45" i="5" s="1"/>
  <c r="G46" i="5" s="1"/>
  <c r="A17" i="1"/>
  <c r="N1" i="4" s="1"/>
  <c r="A16" i="1"/>
  <c r="M1" i="4" s="1"/>
  <c r="A15" i="1"/>
  <c r="L1" i="4" s="1"/>
  <c r="A14" i="1"/>
  <c r="K1" i="4" s="1"/>
  <c r="A13" i="1"/>
  <c r="J1" i="4" s="1"/>
  <c r="A12" i="1"/>
  <c r="I1" i="4" s="1"/>
  <c r="A11" i="1"/>
  <c r="H1" i="4" s="1"/>
</calcChain>
</file>

<file path=xl/sharedStrings.xml><?xml version="1.0" encoding="utf-8"?>
<sst xmlns="http://schemas.openxmlformats.org/spreadsheetml/2006/main" count="150" uniqueCount="90">
  <si>
    <t>事業主体名</t>
  </si>
  <si>
    <t>担当者名</t>
  </si>
  <si>
    <t>事業実施主体</t>
  </si>
  <si>
    <t>施設名称</t>
  </si>
  <si>
    <t>施設用途</t>
  </si>
  <si>
    <t>活用予定の他の補助制度名</t>
  </si>
  <si>
    <t>融資活用予定の有無</t>
  </si>
  <si>
    <t>設計者</t>
  </si>
  <si>
    <t>利用メニュー</t>
    <rPh sb="0" eb="2">
      <t>リヨウ</t>
    </rPh>
    <phoneticPr fontId="1"/>
  </si>
  <si>
    <t>内装木質化支援</t>
    <rPh sb="0" eb="5">
      <t>ナイソウモクシツカ</t>
    </rPh>
    <rPh sb="5" eb="7">
      <t>シエン</t>
    </rPh>
    <phoneticPr fontId="1"/>
  </si>
  <si>
    <t>新技術・新製品名</t>
    <rPh sb="0" eb="3">
      <t>シンギジュツ</t>
    </rPh>
    <rPh sb="4" eb="7">
      <t>シンセイヒン</t>
    </rPh>
    <rPh sb="7" eb="8">
      <t>メイ</t>
    </rPh>
    <phoneticPr fontId="1"/>
  </si>
  <si>
    <t>担当者連絡先</t>
    <phoneticPr fontId="1"/>
  </si>
  <si>
    <t>担当者メールアドレス</t>
    <phoneticPr fontId="1"/>
  </si>
  <si>
    <t>予定事業費（千円）</t>
    <rPh sb="6" eb="8">
      <t>センエン</t>
    </rPh>
    <phoneticPr fontId="1"/>
  </si>
  <si>
    <t>導入備品名</t>
    <rPh sb="0" eb="2">
      <t>ドウニュウ</t>
    </rPh>
    <rPh sb="2" eb="5">
      <t>ビヒンメイ</t>
    </rPh>
    <phoneticPr fontId="1"/>
  </si>
  <si>
    <t>ぎふ県産材利用促進施設等整備事業</t>
    <rPh sb="2" eb="16">
      <t>ケンサンザイリヨウソクシンシセツトウセイビジギョウ</t>
    </rPh>
    <phoneticPr fontId="1"/>
  </si>
  <si>
    <t>木の香る快適な公共施設等整備事業</t>
    <rPh sb="0" eb="1">
      <t>キ</t>
    </rPh>
    <rPh sb="2" eb="3">
      <t>カオル</t>
    </rPh>
    <rPh sb="4" eb="6">
      <t>カイテキ</t>
    </rPh>
    <rPh sb="7" eb="11">
      <t>コウキョウシセツ</t>
    </rPh>
    <rPh sb="11" eb="12">
      <t>トウ</t>
    </rPh>
    <rPh sb="12" eb="16">
      <t>セイビジギョウ</t>
    </rPh>
    <phoneticPr fontId="1"/>
  </si>
  <si>
    <t>木造化</t>
    <rPh sb="0" eb="3">
      <t>モクゾウカ</t>
    </rPh>
    <phoneticPr fontId="1"/>
  </si>
  <si>
    <t>内装木質化</t>
    <rPh sb="0" eb="5">
      <t>ナイソウモクシツカ</t>
    </rPh>
    <phoneticPr fontId="1"/>
  </si>
  <si>
    <t>備品導入</t>
    <rPh sb="0" eb="4">
      <t>ビヒンドウニュウ</t>
    </rPh>
    <phoneticPr fontId="1"/>
  </si>
  <si>
    <t>利用事業名</t>
    <rPh sb="0" eb="2">
      <t>リヨウ</t>
    </rPh>
    <rPh sb="2" eb="5">
      <t>ジギョウメイ</t>
    </rPh>
    <phoneticPr fontId="1"/>
  </si>
  <si>
    <t>ぎふの木で学校まるごと木製品導入事業</t>
    <rPh sb="3" eb="4">
      <t>キ</t>
    </rPh>
    <rPh sb="5" eb="7">
      <t>ガッコウ</t>
    </rPh>
    <rPh sb="11" eb="14">
      <t>モクセイヒン</t>
    </rPh>
    <rPh sb="14" eb="18">
      <t>ドウニュウジギョウ</t>
    </rPh>
    <phoneticPr fontId="1"/>
  </si>
  <si>
    <t>備品導入支援</t>
    <rPh sb="0" eb="4">
      <t>ビヒンドウニュウ</t>
    </rPh>
    <rPh sb="4" eb="6">
      <t>シエン</t>
    </rPh>
    <phoneticPr fontId="1"/>
  </si>
  <si>
    <t>借入先（上記が有の場合）</t>
    <rPh sb="4" eb="6">
      <t>ジョウキ</t>
    </rPh>
    <rPh sb="7" eb="8">
      <t>ア</t>
    </rPh>
    <rPh sb="9" eb="11">
      <t>バアイ</t>
    </rPh>
    <phoneticPr fontId="1"/>
  </si>
  <si>
    <t>担保設定（上記が有の場合）</t>
    <phoneticPr fontId="1"/>
  </si>
  <si>
    <t>施設等名称</t>
    <rPh sb="2" eb="3">
      <t>トウ</t>
    </rPh>
    <phoneticPr fontId="1"/>
  </si>
  <si>
    <t>施設等用途</t>
    <rPh sb="2" eb="3">
      <t>トウ</t>
    </rPh>
    <phoneticPr fontId="1"/>
  </si>
  <si>
    <t>消費税の課税</t>
  </si>
  <si>
    <t>消費税の課税</t>
    <phoneticPr fontId="1"/>
  </si>
  <si>
    <t>導入先施設名称</t>
    <rPh sb="0" eb="2">
      <t>ドウニュウ</t>
    </rPh>
    <rPh sb="2" eb="3">
      <t>サキ</t>
    </rPh>
    <rPh sb="3" eb="5">
      <t>シセツ</t>
    </rPh>
    <phoneticPr fontId="1"/>
  </si>
  <si>
    <t>区分</t>
    <rPh sb="0" eb="2">
      <t>クブン</t>
    </rPh>
    <phoneticPr fontId="1"/>
  </si>
  <si>
    <t>数量</t>
    <rPh sb="0" eb="2">
      <t>スウリョウ</t>
    </rPh>
    <phoneticPr fontId="1"/>
  </si>
  <si>
    <t>事業費</t>
    <rPh sb="0" eb="3">
      <t>ジギョウヒ</t>
    </rPh>
    <phoneticPr fontId="1"/>
  </si>
  <si>
    <t>机、テーブル</t>
    <rPh sb="0" eb="1">
      <t>ツクエ</t>
    </rPh>
    <phoneticPr fontId="1"/>
  </si>
  <si>
    <t>椅子、ベンチ</t>
    <rPh sb="0" eb="2">
      <t>イス</t>
    </rPh>
    <phoneticPr fontId="1"/>
  </si>
  <si>
    <t>ソファ</t>
    <phoneticPr fontId="1"/>
  </si>
  <si>
    <t>ベッド</t>
    <phoneticPr fontId="1"/>
  </si>
  <si>
    <t>収納棚</t>
    <rPh sb="0" eb="2">
      <t>シュウノウ</t>
    </rPh>
    <rPh sb="2" eb="3">
      <t>ダナ</t>
    </rPh>
    <phoneticPr fontId="1"/>
  </si>
  <si>
    <t>小　　計</t>
    <rPh sb="0" eb="1">
      <t>ショウ</t>
    </rPh>
    <rPh sb="3" eb="4">
      <t>ケイ</t>
    </rPh>
    <phoneticPr fontId="1"/>
  </si>
  <si>
    <t>消費税等</t>
    <rPh sb="0" eb="3">
      <t>ショウヒゼイ</t>
    </rPh>
    <rPh sb="3" eb="4">
      <t>トウ</t>
    </rPh>
    <phoneticPr fontId="1"/>
  </si>
  <si>
    <t>合　　計</t>
    <rPh sb="0" eb="1">
      <t>ゴウ</t>
    </rPh>
    <rPh sb="3" eb="4">
      <t>ケイ</t>
    </rPh>
    <phoneticPr fontId="1"/>
  </si>
  <si>
    <t>数量確認</t>
    <rPh sb="0" eb="2">
      <t>スウリョウ</t>
    </rPh>
    <rPh sb="2" eb="4">
      <t>カクニン</t>
    </rPh>
    <phoneticPr fontId="1"/>
  </si>
  <si>
    <t>合計</t>
    <rPh sb="0" eb="2">
      <t>ゴウケイ</t>
    </rPh>
    <phoneticPr fontId="1"/>
  </si>
  <si>
    <t>事業者名</t>
    <rPh sb="0" eb="3">
      <t>ジギョウシャ</t>
    </rPh>
    <rPh sb="3" eb="4">
      <t>メイ</t>
    </rPh>
    <phoneticPr fontId="1"/>
  </si>
  <si>
    <t>その他</t>
    <rPh sb="2" eb="3">
      <t>ホカ</t>
    </rPh>
    <phoneticPr fontId="1"/>
  </si>
  <si>
    <t>消費税課税</t>
    <rPh sb="0" eb="3">
      <t>ショウヒゼイ</t>
    </rPh>
    <rPh sb="3" eb="5">
      <t>カゼイ</t>
    </rPh>
    <phoneticPr fontId="1"/>
  </si>
  <si>
    <t>単　価
（税抜額）</t>
    <rPh sb="0" eb="1">
      <t>タン</t>
    </rPh>
    <rPh sb="2" eb="3">
      <t>アタイ</t>
    </rPh>
    <rPh sb="5" eb="7">
      <t>ゼイヌ</t>
    </rPh>
    <rPh sb="7" eb="8">
      <t>ガク</t>
    </rPh>
    <phoneticPr fontId="1"/>
  </si>
  <si>
    <t>備品補助金額内訳</t>
    <rPh sb="0" eb="2">
      <t>ビヒン</t>
    </rPh>
    <rPh sb="2" eb="4">
      <t>ホジョ</t>
    </rPh>
    <rPh sb="4" eb="6">
      <t>キンガク</t>
    </rPh>
    <rPh sb="6" eb="8">
      <t>ウチワケ</t>
    </rPh>
    <phoneticPr fontId="1"/>
  </si>
  <si>
    <t>事業名</t>
    <rPh sb="0" eb="3">
      <t>ジギョウメイ</t>
    </rPh>
    <phoneticPr fontId="1"/>
  </si>
  <si>
    <t>単価参考額</t>
    <rPh sb="0" eb="2">
      <t>タンカ</t>
    </rPh>
    <rPh sb="2" eb="4">
      <t>サンコウ</t>
    </rPh>
    <rPh sb="4" eb="5">
      <t>ガク</t>
    </rPh>
    <phoneticPr fontId="1"/>
  </si>
  <si>
    <t>導入箇所</t>
    <rPh sb="0" eb="2">
      <t>ドウニュウ</t>
    </rPh>
    <rPh sb="2" eb="4">
      <t>カショ</t>
    </rPh>
    <phoneticPr fontId="1"/>
  </si>
  <si>
    <t>対象事業費</t>
    <rPh sb="0" eb="2">
      <t>タイショウ</t>
    </rPh>
    <rPh sb="2" eb="5">
      <t>ジギョウヒ</t>
    </rPh>
    <phoneticPr fontId="1"/>
  </si>
  <si>
    <t>ぎふ県産材利用促進施設等整備事業</t>
  </si>
  <si>
    <t>参考額</t>
    <rPh sb="0" eb="3">
      <t>サンコウガク</t>
    </rPh>
    <phoneticPr fontId="1"/>
  </si>
  <si>
    <t>記入日</t>
    <rPh sb="0" eb="3">
      <t>キニュウビ</t>
    </rPh>
    <phoneticPr fontId="1"/>
  </si>
  <si>
    <t>令和５年度追加要望調査書（事業主体向け）</t>
    <rPh sb="0" eb="2">
      <t>レイワ</t>
    </rPh>
    <rPh sb="3" eb="5">
      <t>ネンド</t>
    </rPh>
    <rPh sb="5" eb="7">
      <t>ツイカ</t>
    </rPh>
    <phoneticPr fontId="1"/>
  </si>
  <si>
    <t>←塗りつぶされる場合は記入不要です。</t>
    <rPh sb="1" eb="2">
      <t>ヌ</t>
    </rPh>
    <rPh sb="8" eb="10">
      <t>バアイ</t>
    </rPh>
    <rPh sb="11" eb="13">
      <t>キニュウ</t>
    </rPh>
    <rPh sb="13" eb="15">
      <t>フヨウ</t>
    </rPh>
    <phoneticPr fontId="1"/>
  </si>
  <si>
    <t>※利用事業名を選んだら、必ず利用メニューを選び直してください。</t>
    <rPh sb="1" eb="5">
      <t>リヨウジギョウ</t>
    </rPh>
    <rPh sb="5" eb="6">
      <t>メイ</t>
    </rPh>
    <rPh sb="7" eb="8">
      <t>エラ</t>
    </rPh>
    <rPh sb="12" eb="13">
      <t>カナラ</t>
    </rPh>
    <rPh sb="14" eb="16">
      <t>リヨウ</t>
    </rPh>
    <rPh sb="21" eb="22">
      <t>エラ</t>
    </rPh>
    <rPh sb="23" eb="24">
      <t>ナオ</t>
    </rPh>
    <phoneticPr fontId="1"/>
  </si>
  <si>
    <t>補助対象延べ床面積（㎡)</t>
    <rPh sb="0" eb="2">
      <t>ホジョ</t>
    </rPh>
    <rPh sb="2" eb="4">
      <t>タイショウ</t>
    </rPh>
    <rPh sb="4" eb="5">
      <t>ノ</t>
    </rPh>
    <rPh sb="6" eb="9">
      <t>ユカメンセキ</t>
    </rPh>
    <phoneticPr fontId="1"/>
  </si>
  <si>
    <t>総延べ床面積（㎡)</t>
    <rPh sb="0" eb="1">
      <t>ソウ</t>
    </rPh>
    <rPh sb="1" eb="2">
      <t>ノ</t>
    </rPh>
    <rPh sb="3" eb="6">
      <t>ユカメンセキ</t>
    </rPh>
    <phoneticPr fontId="1"/>
  </si>
  <si>
    <t>延べ床面積（㎡)</t>
    <rPh sb="0" eb="1">
      <t>ノ</t>
    </rPh>
    <rPh sb="2" eb="5">
      <t>ユカメンセキ</t>
    </rPh>
    <phoneticPr fontId="1"/>
  </si>
  <si>
    <t>施工面積（㎡)一般材</t>
    <rPh sb="0" eb="2">
      <t>セコウ</t>
    </rPh>
    <rPh sb="2" eb="4">
      <t>メンセキ</t>
    </rPh>
    <rPh sb="7" eb="10">
      <t>イッパンザイ</t>
    </rPh>
    <phoneticPr fontId="1"/>
  </si>
  <si>
    <t>施工面積（㎡)準不燃材以上</t>
    <rPh sb="0" eb="2">
      <t>セコウ</t>
    </rPh>
    <rPh sb="2" eb="4">
      <t>メンセキ</t>
    </rPh>
    <rPh sb="7" eb="8">
      <t>ジュン</t>
    </rPh>
    <rPh sb="8" eb="11">
      <t>フネンザイ</t>
    </rPh>
    <rPh sb="11" eb="13">
      <t>イジョウ</t>
    </rPh>
    <phoneticPr fontId="1"/>
  </si>
  <si>
    <t>木造化支援（新技術・新製品を活用した施設の木造化支援）</t>
    <rPh sb="0" eb="5">
      <t>モクゾウカシエン</t>
    </rPh>
    <rPh sb="6" eb="9">
      <t>シンギジュツ</t>
    </rPh>
    <rPh sb="10" eb="13">
      <t>シンセイヒン</t>
    </rPh>
    <rPh sb="14" eb="16">
      <t>カツヨウ</t>
    </rPh>
    <rPh sb="18" eb="20">
      <t>シセツ</t>
    </rPh>
    <rPh sb="21" eb="26">
      <t>モクゾウカシエン</t>
    </rPh>
    <phoneticPr fontId="1"/>
  </si>
  <si>
    <t>木造化支援（小規模施設の木造化支援）</t>
    <rPh sb="0" eb="5">
      <t>モクゾウカシエン</t>
    </rPh>
    <rPh sb="6" eb="9">
      <t>ショウキボ</t>
    </rPh>
    <rPh sb="9" eb="11">
      <t>シセツ</t>
    </rPh>
    <rPh sb="12" eb="17">
      <t>モクゾウカシエン</t>
    </rPh>
    <phoneticPr fontId="1"/>
  </si>
  <si>
    <t>木造化支援（教育・福祉・商業・観光・医療施設等の木造化支援）</t>
    <rPh sb="0" eb="5">
      <t>モクゾウカシエン</t>
    </rPh>
    <rPh sb="6" eb="8">
      <t>キョウイク</t>
    </rPh>
    <rPh sb="9" eb="11">
      <t>フクシ</t>
    </rPh>
    <rPh sb="12" eb="14">
      <t>ショウギョウ</t>
    </rPh>
    <rPh sb="15" eb="17">
      <t>カンコウ</t>
    </rPh>
    <rPh sb="18" eb="20">
      <t>イリョウ</t>
    </rPh>
    <rPh sb="20" eb="22">
      <t>シセツ</t>
    </rPh>
    <rPh sb="22" eb="23">
      <t>トウ</t>
    </rPh>
    <rPh sb="24" eb="29">
      <t>モクゾウカシエン</t>
    </rPh>
    <phoneticPr fontId="1"/>
  </si>
  <si>
    <t>別紙様式１－１</t>
    <rPh sb="0" eb="2">
      <t>ベッシ</t>
    </rPh>
    <rPh sb="2" eb="4">
      <t>ヨウシキ</t>
    </rPh>
    <phoneticPr fontId="1"/>
  </si>
  <si>
    <t>別紙様式１－２</t>
    <rPh sb="0" eb="2">
      <t>ベッシ</t>
    </rPh>
    <rPh sb="2" eb="4">
      <t>ヨウシキ</t>
    </rPh>
    <phoneticPr fontId="1"/>
  </si>
  <si>
    <t>県産材利用量（㎥）</t>
    <rPh sb="0" eb="3">
      <t>ケンサンザイ</t>
    </rPh>
    <rPh sb="3" eb="5">
      <t>リヨウ</t>
    </rPh>
    <rPh sb="5" eb="6">
      <t>リョウ</t>
    </rPh>
    <phoneticPr fontId="1"/>
  </si>
  <si>
    <t>制作予定事業者名</t>
    <rPh sb="0" eb="2">
      <t>セイサク</t>
    </rPh>
    <rPh sb="2" eb="4">
      <t>ヨテイ</t>
    </rPh>
    <rPh sb="4" eb="7">
      <t>ジギョウシャ</t>
    </rPh>
    <rPh sb="7" eb="8">
      <t>メイ</t>
    </rPh>
    <phoneticPr fontId="1"/>
  </si>
  <si>
    <t>導入備品数</t>
    <rPh sb="0" eb="2">
      <t>ドウニュウ</t>
    </rPh>
    <rPh sb="2" eb="4">
      <t>ビヒン</t>
    </rPh>
    <rPh sb="4" eb="5">
      <t>スウ</t>
    </rPh>
    <phoneticPr fontId="1"/>
  </si>
  <si>
    <t>備品単価（複数種類ある場合は別紙様式１－２に記入）</t>
    <rPh sb="0" eb="2">
      <t>ビヒン</t>
    </rPh>
    <rPh sb="2" eb="4">
      <t>タンカ</t>
    </rPh>
    <rPh sb="5" eb="7">
      <t>フクスウ</t>
    </rPh>
    <rPh sb="7" eb="9">
      <t>シュルイ</t>
    </rPh>
    <rPh sb="11" eb="13">
      <t>バアイ</t>
    </rPh>
    <rPh sb="14" eb="16">
      <t>ベッシ</t>
    </rPh>
    <rPh sb="16" eb="18">
      <t>ヨウシキ</t>
    </rPh>
    <rPh sb="22" eb="24">
      <t>キニュウ</t>
    </rPh>
    <phoneticPr fontId="1"/>
  </si>
  <si>
    <t>施工箇所（天井・床・壁等）</t>
    <rPh sb="0" eb="4">
      <t>セコウカショ</t>
    </rPh>
    <rPh sb="5" eb="7">
      <t>テンジョウ</t>
    </rPh>
    <rPh sb="8" eb="9">
      <t>ユカ</t>
    </rPh>
    <rPh sb="10" eb="11">
      <t>カベ</t>
    </rPh>
    <rPh sb="11" eb="12">
      <t>トウ</t>
    </rPh>
    <phoneticPr fontId="1"/>
  </si>
  <si>
    <t>施設年間利用（予定）者数（人）</t>
    <rPh sb="0" eb="2">
      <t>シセツ</t>
    </rPh>
    <rPh sb="2" eb="4">
      <t>ネンカン</t>
    </rPh>
    <rPh sb="4" eb="6">
      <t>リヨウ</t>
    </rPh>
    <rPh sb="7" eb="9">
      <t>ヨテイ</t>
    </rPh>
    <rPh sb="10" eb="11">
      <t>シャ</t>
    </rPh>
    <rPh sb="11" eb="12">
      <t>スウ</t>
    </rPh>
    <rPh sb="13" eb="14">
      <t>ニン</t>
    </rPh>
    <phoneticPr fontId="1"/>
  </si>
  <si>
    <t>協定締結（予定）の有無</t>
    <rPh sb="0" eb="2">
      <t>キョウテイ</t>
    </rPh>
    <rPh sb="2" eb="4">
      <t>テイケツ</t>
    </rPh>
    <rPh sb="5" eb="7">
      <t>ヨテイ</t>
    </rPh>
    <rPh sb="9" eb="11">
      <t>ユウム</t>
    </rPh>
    <phoneticPr fontId="1"/>
  </si>
  <si>
    <t>施設規模（階）</t>
    <rPh sb="0" eb="2">
      <t>シセツ</t>
    </rPh>
    <rPh sb="2" eb="4">
      <t>キボ</t>
    </rPh>
    <rPh sb="5" eb="6">
      <t>カイ</t>
    </rPh>
    <phoneticPr fontId="1"/>
  </si>
  <si>
    <t>補助対象事業費（千円）</t>
    <rPh sb="0" eb="2">
      <t>ホジョ</t>
    </rPh>
    <rPh sb="2" eb="4">
      <t>タイショウ</t>
    </rPh>
    <rPh sb="8" eb="10">
      <t>センエン</t>
    </rPh>
    <phoneticPr fontId="1"/>
  </si>
  <si>
    <t>予定総事業費（千円）</t>
    <rPh sb="2" eb="3">
      <t>ソウ</t>
    </rPh>
    <rPh sb="7" eb="9">
      <t>センエン</t>
    </rPh>
    <phoneticPr fontId="1"/>
  </si>
  <si>
    <t>延べ床面積（㎡)一般材</t>
    <rPh sb="0" eb="1">
      <t>ノ</t>
    </rPh>
    <rPh sb="2" eb="3">
      <t>ユカ</t>
    </rPh>
    <rPh sb="3" eb="5">
      <t>メンセキ</t>
    </rPh>
    <rPh sb="8" eb="11">
      <t>イッパンザイ</t>
    </rPh>
    <phoneticPr fontId="1"/>
  </si>
  <si>
    <t>施工箇所（天井・床・壁）※２か所以上</t>
    <rPh sb="0" eb="4">
      <t>セコウカショ</t>
    </rPh>
    <rPh sb="5" eb="7">
      <t>テンジョウ</t>
    </rPh>
    <rPh sb="8" eb="9">
      <t>ユカ</t>
    </rPh>
    <rPh sb="10" eb="11">
      <t>カベ</t>
    </rPh>
    <rPh sb="15" eb="16">
      <t>ショ</t>
    </rPh>
    <rPh sb="16" eb="18">
      <t>イジョウ</t>
    </rPh>
    <phoneticPr fontId="1"/>
  </si>
  <si>
    <t>延べ床面積（㎡)準不燃材以上</t>
    <rPh sb="0" eb="1">
      <t>ノ</t>
    </rPh>
    <rPh sb="2" eb="3">
      <t>ユカ</t>
    </rPh>
    <rPh sb="3" eb="5">
      <t>メンセキ</t>
    </rPh>
    <rPh sb="8" eb="9">
      <t>ジュン</t>
    </rPh>
    <rPh sb="9" eb="12">
      <t>フネンザイ</t>
    </rPh>
    <rPh sb="12" eb="14">
      <t>イジョウ</t>
    </rPh>
    <phoneticPr fontId="1"/>
  </si>
  <si>
    <t>着手予定年月</t>
    <phoneticPr fontId="1"/>
  </si>
  <si>
    <t>完了予定年月</t>
    <phoneticPr fontId="1"/>
  </si>
  <si>
    <t>備　　考</t>
    <rPh sb="0" eb="1">
      <t>ビ</t>
    </rPh>
    <rPh sb="3" eb="4">
      <t>コウ</t>
    </rPh>
    <phoneticPr fontId="1"/>
  </si>
  <si>
    <t>【留意事項】必ずお読みください。
・今回の要望調査は、要望書の提出をもって事業の採択及び補助金の交付を確約するものではありません。
・備品の品目が複数ある場合は、備品集計表に詳細を記入してください。
・事業計画の内容について聴き取りを行う予定です。
・要望書提出後、内容に変更が生じた場合は、速やかに施設所在（建設予定）市町村を管轄する
　農林事務所へ連絡願います。</t>
    <rPh sb="67" eb="69">
      <t>ビヒン</t>
    </rPh>
    <rPh sb="70" eb="72">
      <t>ヒンモク</t>
    </rPh>
    <rPh sb="73" eb="75">
      <t>フクスウ</t>
    </rPh>
    <rPh sb="77" eb="79">
      <t>バアイ</t>
    </rPh>
    <rPh sb="81" eb="86">
      <t>ビヒンシュウケイヒョウ</t>
    </rPh>
    <rPh sb="87" eb="89">
      <t>ショウサイ</t>
    </rPh>
    <rPh sb="90" eb="92">
      <t>キニュウ</t>
    </rPh>
    <phoneticPr fontId="1"/>
  </si>
  <si>
    <t>施設所在市町村名</t>
    <rPh sb="7" eb="8">
      <t>メイ</t>
    </rPh>
    <phoneticPr fontId="1"/>
  </si>
  <si>
    <t>導入先市町村名</t>
    <rPh sb="0" eb="2">
      <t>ドウニュウ</t>
    </rPh>
    <rPh sb="2" eb="3">
      <t>サキ</t>
    </rPh>
    <rPh sb="6" eb="7">
      <t>メイ</t>
    </rPh>
    <phoneticPr fontId="1"/>
  </si>
  <si>
    <t>←一般課税事業者は税抜き額、非課税・簡易課税事業者は税込み額を記入</t>
    <rPh sb="1" eb="5">
      <t>イッパンカゼイ</t>
    </rPh>
    <rPh sb="5" eb="8">
      <t>ジギョウシャ</t>
    </rPh>
    <rPh sb="9" eb="11">
      <t>ゼイヌ</t>
    </rPh>
    <rPh sb="12" eb="13">
      <t>ガク</t>
    </rPh>
    <rPh sb="14" eb="17">
      <t>ヒカゼイ</t>
    </rPh>
    <rPh sb="18" eb="22">
      <t>カンイカゼイ</t>
    </rPh>
    <rPh sb="22" eb="25">
      <t>ジギョウシャ</t>
    </rPh>
    <rPh sb="26" eb="28">
      <t>ゼイコ</t>
    </rPh>
    <rPh sb="29" eb="30">
      <t>ガク</t>
    </rPh>
    <rPh sb="31" eb="33">
      <t>キニュウ</t>
    </rPh>
    <phoneticPr fontId="1"/>
  </si>
  <si>
    <t>※行が不足する場合は、県産材流通課までお問い合わせください。</t>
    <rPh sb="1" eb="2">
      <t>ギョウ</t>
    </rPh>
    <rPh sb="3" eb="5">
      <t>フソク</t>
    </rPh>
    <rPh sb="7" eb="9">
      <t>バアイ</t>
    </rPh>
    <rPh sb="11" eb="14">
      <t>ケンサンザイ</t>
    </rPh>
    <rPh sb="14" eb="15">
      <t>リュウ</t>
    </rPh>
    <rPh sb="15" eb="16">
      <t>ツウ</t>
    </rPh>
    <rPh sb="16" eb="17">
      <t>カ</t>
    </rPh>
    <rPh sb="20" eb="21">
      <t>ト</t>
    </rPh>
    <rPh sb="22" eb="23">
      <t>ア</t>
    </rPh>
    <phoneticPr fontId="1"/>
  </si>
  <si>
    <t>※追加要望はぎふ県産材利用促進施設等整備事業固定です。</t>
    <rPh sb="1" eb="3">
      <t>ツイカ</t>
    </rPh>
    <rPh sb="3" eb="5">
      <t>ヨウボウ</t>
    </rPh>
    <rPh sb="8" eb="11">
      <t>ケンサンザイ</t>
    </rPh>
    <rPh sb="11" eb="17">
      <t>リヨウソクシンシセツ</t>
    </rPh>
    <rPh sb="17" eb="18">
      <t>トウ</t>
    </rPh>
    <rPh sb="18" eb="22">
      <t>セイビジギョウ</t>
    </rPh>
    <rPh sb="22" eb="24">
      <t>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</si>
</sst>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411]ggge&quot;年&quot;m&quot;月&quot;d&quot;日&quot;;@"/>
  </numFmts>
  <fonts count="15"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5"/>
      <color theme="1"/>
      <name val="BIZ UDPゴシック"/>
      <family val="3"/>
      <charset val="128"/>
    </font>
    <font>
      <sz val="11"/>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0"/>
      <color theme="1"/>
      <name val="游ゴシック"/>
      <family val="2"/>
      <charset val="128"/>
      <scheme val="minor"/>
    </font>
    <font>
      <sz val="12"/>
      <color theme="1"/>
      <name val="HGP創英角ｺﾞｼｯｸUB"/>
      <family val="3"/>
      <charset val="128"/>
    </font>
    <font>
      <sz val="10"/>
      <color theme="1"/>
      <name val="游ゴシック"/>
      <family val="3"/>
      <charset val="128"/>
      <scheme val="minor"/>
    </font>
    <font>
      <sz val="9"/>
      <color theme="1"/>
      <name val="游ゴシック"/>
      <family val="3"/>
      <charset val="128"/>
      <scheme val="minor"/>
    </font>
    <font>
      <sz val="10"/>
      <color theme="1"/>
      <name val="ＭＳ ゴシック"/>
      <family val="2"/>
      <charset val="128"/>
    </font>
    <font>
      <b/>
      <sz val="14"/>
      <color theme="1"/>
      <name val="游ゴシック"/>
      <family val="3"/>
      <charset val="128"/>
      <scheme val="minor"/>
    </font>
    <font>
      <sz val="14"/>
      <color theme="1"/>
      <name val="游ゴシック"/>
      <family val="3"/>
      <charset val="128"/>
      <scheme val="minor"/>
    </font>
    <font>
      <b/>
      <sz val="11"/>
      <color theme="1"/>
      <name val="BIZ UD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theme="4" tint="0.59999389629810485"/>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1" fillId="0" borderId="0">
      <alignment vertical="center"/>
    </xf>
  </cellStyleXfs>
  <cellXfs count="91">
    <xf numFmtId="0" fontId="0" fillId="0" borderId="0" xfId="0">
      <alignment vertical="center"/>
    </xf>
    <xf numFmtId="0" fontId="2" fillId="0" borderId="0" xfId="0" applyFont="1">
      <alignment vertical="center"/>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0" xfId="0" applyFont="1">
      <alignment vertical="center"/>
    </xf>
    <xf numFmtId="0" fontId="6" fillId="0" borderId="0" xfId="0" applyFont="1" applyAlignment="1">
      <alignment horizontal="justify" vertical="center"/>
    </xf>
    <xf numFmtId="0" fontId="5" fillId="0" borderId="0" xfId="0" applyFont="1" applyAlignment="1">
      <alignment horizontal="left" vertical="center"/>
    </xf>
    <xf numFmtId="0" fontId="2" fillId="0" borderId="1" xfId="0" applyFont="1" applyBorder="1">
      <alignment vertical="center"/>
    </xf>
    <xf numFmtId="0" fontId="0" fillId="0" borderId="0" xfId="0" applyAlignment="1">
      <alignment vertical="center"/>
    </xf>
    <xf numFmtId="0" fontId="7" fillId="0" borderId="5" xfId="0" applyFont="1" applyBorder="1" applyAlignment="1">
      <alignment vertical="center"/>
    </xf>
    <xf numFmtId="0" fontId="0" fillId="0" borderId="0" xfId="0" applyNumberFormat="1">
      <alignment vertical="center"/>
    </xf>
    <xf numFmtId="176" fontId="0" fillId="0" borderId="0" xfId="0" applyNumberFormat="1">
      <alignment vertical="center"/>
    </xf>
    <xf numFmtId="0" fontId="0" fillId="0" borderId="0" xfId="0" applyAlignment="1">
      <alignment horizontal="center" vertical="center"/>
    </xf>
    <xf numFmtId="49" fontId="0" fillId="0" borderId="13" xfId="0" applyNumberFormat="1" applyBorder="1" applyAlignment="1">
      <alignment horizontal="left" vertical="center" shrinkToFit="1"/>
    </xf>
    <xf numFmtId="176" fontId="0" fillId="0" borderId="14" xfId="0" applyNumberFormat="1" applyBorder="1" applyAlignment="1">
      <alignment vertical="center" shrinkToFit="1"/>
    </xf>
    <xf numFmtId="49" fontId="0" fillId="0" borderId="15" xfId="0" applyNumberFormat="1" applyBorder="1" applyAlignment="1">
      <alignment horizontal="left" vertical="center" shrinkToFit="1"/>
    </xf>
    <xf numFmtId="176" fontId="0" fillId="0" borderId="12" xfId="0" applyNumberFormat="1" applyBorder="1" applyAlignment="1">
      <alignment vertical="center" shrinkToFit="1"/>
    </xf>
    <xf numFmtId="49" fontId="0" fillId="0" borderId="16" xfId="0" applyNumberFormat="1" applyFill="1" applyBorder="1" applyAlignment="1">
      <alignment horizontal="left" vertical="center" shrinkToFit="1"/>
    </xf>
    <xf numFmtId="176" fontId="0" fillId="0" borderId="17" xfId="0" applyNumberFormat="1" applyBorder="1" applyAlignment="1">
      <alignment vertical="center" shrinkToFit="1"/>
    </xf>
    <xf numFmtId="176" fontId="0" fillId="0" borderId="8" xfId="0" applyNumberFormat="1" applyBorder="1" applyAlignment="1">
      <alignment vertical="center" shrinkToFit="1"/>
    </xf>
    <xf numFmtId="0" fontId="0" fillId="0" borderId="15" xfId="0" applyNumberFormat="1" applyBorder="1" applyAlignment="1">
      <alignment vertical="center" shrinkToFit="1"/>
    </xf>
    <xf numFmtId="176" fontId="0" fillId="2" borderId="1" xfId="0" applyNumberFormat="1" applyFill="1" applyBorder="1">
      <alignment vertical="center"/>
    </xf>
    <xf numFmtId="176" fontId="0" fillId="2" borderId="19" xfId="0" applyNumberFormat="1" applyFill="1" applyBorder="1">
      <alignment vertical="center"/>
    </xf>
    <xf numFmtId="176" fontId="0" fillId="2" borderId="12" xfId="0" applyNumberFormat="1" applyFill="1" applyBorder="1">
      <alignment vertical="center"/>
    </xf>
    <xf numFmtId="176" fontId="0" fillId="2" borderId="20" xfId="0" applyNumberFormat="1" applyFill="1" applyBorder="1">
      <alignment vertical="center"/>
    </xf>
    <xf numFmtId="0" fontId="0" fillId="3" borderId="6" xfId="0" applyFill="1" applyBorder="1" applyAlignment="1">
      <alignment horizontal="center" vertical="center"/>
    </xf>
    <xf numFmtId="0" fontId="0" fillId="3" borderId="7"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7" xfId="0" applyNumberFormat="1" applyFill="1" applyBorder="1" applyAlignment="1">
      <alignment horizontal="center" vertical="center" wrapText="1"/>
    </xf>
    <xf numFmtId="0" fontId="0" fillId="3" borderId="7" xfId="0" applyFill="1" applyBorder="1" applyAlignment="1">
      <alignment horizontal="center" vertical="center"/>
    </xf>
    <xf numFmtId="176" fontId="0" fillId="3" borderId="8" xfId="0" applyNumberFormat="1" applyFill="1" applyBorder="1" applyAlignment="1">
      <alignment horizontal="center" vertical="center"/>
    </xf>
    <xf numFmtId="176" fontId="0" fillId="3" borderId="9" xfId="0" applyNumberFormat="1" applyFill="1" applyBorder="1" applyAlignment="1">
      <alignment horizontal="center" vertical="center" shrinkToFit="1"/>
    </xf>
    <xf numFmtId="176" fontId="0" fillId="3" borderId="10" xfId="0" applyNumberFormat="1" applyFill="1" applyBorder="1" applyAlignment="1">
      <alignment horizontal="center" vertical="center" wrapText="1" shrinkToFit="1"/>
    </xf>
    <xf numFmtId="176" fontId="0" fillId="3" borderId="23" xfId="0" applyNumberFormat="1" applyFill="1" applyBorder="1">
      <alignment vertical="center"/>
    </xf>
    <xf numFmtId="176" fontId="0" fillId="3" borderId="1" xfId="0" applyNumberFormat="1" applyFill="1" applyBorder="1">
      <alignment vertical="center"/>
    </xf>
    <xf numFmtId="176" fontId="0" fillId="3" borderId="26" xfId="0" applyNumberFormat="1" applyFill="1" applyBorder="1">
      <alignment vertical="center"/>
    </xf>
    <xf numFmtId="0" fontId="0" fillId="0" borderId="5" xfId="0" applyBorder="1" applyAlignment="1">
      <alignment vertical="center"/>
    </xf>
    <xf numFmtId="49" fontId="0" fillId="0" borderId="27" xfId="0" applyNumberFormat="1" applyBorder="1" applyAlignment="1">
      <alignment vertical="center" shrinkToFit="1"/>
    </xf>
    <xf numFmtId="0" fontId="0" fillId="0" borderId="29" xfId="0" applyNumberFormat="1" applyBorder="1" applyAlignment="1">
      <alignment vertical="center" shrinkToFit="1"/>
    </xf>
    <xf numFmtId="176" fontId="0" fillId="0" borderId="30" xfId="0" applyNumberFormat="1" applyBorder="1" applyAlignment="1">
      <alignment vertical="center" shrinkToFit="1"/>
    </xf>
    <xf numFmtId="0" fontId="0" fillId="0" borderId="31" xfId="0" applyNumberFormat="1" applyFill="1" applyBorder="1" applyAlignment="1">
      <alignment vertical="center" shrinkToFit="1"/>
    </xf>
    <xf numFmtId="176" fontId="0" fillId="0" borderId="32" xfId="0" applyNumberFormat="1" applyBorder="1" applyAlignment="1">
      <alignment vertical="center" shrinkToFit="1"/>
    </xf>
    <xf numFmtId="176" fontId="0" fillId="4" borderId="33" xfId="0" applyNumberFormat="1" applyFill="1" applyBorder="1" applyAlignment="1">
      <alignment horizontal="center" vertical="center"/>
    </xf>
    <xf numFmtId="176" fontId="0" fillId="4" borderId="34" xfId="0" applyNumberFormat="1" applyFill="1" applyBorder="1">
      <alignment vertical="center"/>
    </xf>
    <xf numFmtId="0" fontId="8" fillId="0" borderId="0" xfId="0" applyFont="1">
      <alignment vertical="center"/>
    </xf>
    <xf numFmtId="0" fontId="0" fillId="0" borderId="11" xfId="0"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176" fontId="0" fillId="0" borderId="1" xfId="0" applyNumberFormat="1" applyBorder="1" applyProtection="1">
      <alignment vertical="center"/>
      <protection locked="0"/>
    </xf>
    <xf numFmtId="0" fontId="0" fillId="0" borderId="1" xfId="0" applyBorder="1" applyAlignment="1" applyProtection="1">
      <alignment horizontal="center" vertical="center"/>
      <protection locked="0"/>
    </xf>
    <xf numFmtId="0" fontId="0" fillId="0" borderId="11" xfId="0" applyBorder="1" applyAlignment="1" applyProtection="1">
      <alignment horizontal="center" vertical="center" shrinkToFit="1"/>
      <protection locked="0"/>
    </xf>
    <xf numFmtId="0" fontId="0" fillId="0" borderId="18" xfId="0" applyBorder="1" applyAlignment="1" applyProtection="1">
      <alignment vertical="center" shrinkToFit="1"/>
      <protection locked="0"/>
    </xf>
    <xf numFmtId="49" fontId="0" fillId="0" borderId="19" xfId="0" applyNumberFormat="1" applyBorder="1" applyAlignment="1" applyProtection="1">
      <alignment vertical="center" shrinkToFit="1"/>
      <protection locked="0"/>
    </xf>
    <xf numFmtId="176" fontId="0" fillId="0" borderId="19" xfId="0" applyNumberFormat="1" applyBorder="1" applyProtection="1">
      <alignment vertical="center"/>
      <protection locked="0"/>
    </xf>
    <xf numFmtId="0" fontId="0" fillId="0" borderId="19" xfId="0" applyBorder="1" applyAlignment="1" applyProtection="1">
      <alignment horizontal="center" vertical="center"/>
      <protection locked="0"/>
    </xf>
    <xf numFmtId="0" fontId="9" fillId="0" borderId="8" xfId="0" applyFont="1" applyBorder="1">
      <alignment vertical="center"/>
    </xf>
    <xf numFmtId="0" fontId="9" fillId="0" borderId="17" xfId="0" applyFont="1" applyBorder="1" applyAlignment="1" applyProtection="1">
      <alignment vertical="center" shrinkToFit="1"/>
      <protection locked="0"/>
    </xf>
    <xf numFmtId="0" fontId="9" fillId="0" borderId="1" xfId="0" applyFont="1" applyBorder="1" applyAlignment="1">
      <alignment horizontal="left" vertical="center"/>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xf>
    <xf numFmtId="0" fontId="9" fillId="0" borderId="0" xfId="0" applyFont="1" applyBorder="1" applyAlignment="1">
      <alignment horizontal="justify" vertical="center"/>
    </xf>
    <xf numFmtId="0" fontId="9" fillId="0" borderId="0" xfId="0" applyFont="1" applyBorder="1">
      <alignment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35" xfId="0" applyFont="1" applyBorder="1" applyAlignment="1">
      <alignment vertical="center" shrinkToFit="1"/>
    </xf>
    <xf numFmtId="0" fontId="9" fillId="0" borderId="1" xfId="0" applyFont="1" applyBorder="1" applyAlignment="1">
      <alignment vertical="center" shrinkToFit="1"/>
    </xf>
    <xf numFmtId="0" fontId="9" fillId="0" borderId="1" xfId="0" applyFont="1" applyBorder="1" applyAlignment="1">
      <alignment horizontal="justify" vertical="center" shrinkToFit="1"/>
    </xf>
    <xf numFmtId="0" fontId="0" fillId="0" borderId="5" xfId="0" applyBorder="1" applyAlignment="1"/>
    <xf numFmtId="0" fontId="12" fillId="0" borderId="0" xfId="0" applyFont="1" applyAlignment="1">
      <alignment vertical="center"/>
    </xf>
    <xf numFmtId="0" fontId="13" fillId="0" borderId="0" xfId="0" applyFont="1" applyAlignment="1">
      <alignment vertical="center"/>
    </xf>
    <xf numFmtId="0" fontId="9" fillId="0" borderId="35"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178" fontId="9" fillId="0" borderId="1" xfId="0" applyNumberFormat="1" applyFont="1" applyBorder="1" applyAlignment="1" applyProtection="1">
      <alignment horizontal="center" vertical="center" shrinkToFit="1"/>
      <protection locked="0"/>
    </xf>
    <xf numFmtId="0" fontId="14" fillId="0" borderId="0" xfId="0" applyFont="1">
      <alignment vertical="center"/>
    </xf>
    <xf numFmtId="0" fontId="0" fillId="5" borderId="0" xfId="0" applyNumberFormat="1" applyFill="1">
      <alignment vertical="center"/>
    </xf>
    <xf numFmtId="0" fontId="5" fillId="0" borderId="0" xfId="0" applyFont="1" applyAlignment="1">
      <alignment horizontal="center" vertical="center"/>
    </xf>
    <xf numFmtId="0" fontId="10" fillId="0" borderId="36" xfId="0" applyFont="1" applyBorder="1" applyAlignment="1">
      <alignment horizontal="left" vertical="top" wrapText="1"/>
    </xf>
    <xf numFmtId="0" fontId="10" fillId="0" borderId="36" xfId="0" applyFont="1" applyBorder="1" applyAlignment="1">
      <alignment horizontal="left"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3" borderId="24" xfId="0" applyFill="1" applyBorder="1" applyAlignment="1">
      <alignment horizontal="right" vertical="center"/>
    </xf>
    <xf numFmtId="0" fontId="0" fillId="3" borderId="25" xfId="0" applyFill="1" applyBorder="1" applyAlignment="1">
      <alignment horizontal="right" vertical="center"/>
    </xf>
    <xf numFmtId="177" fontId="0" fillId="0" borderId="5" xfId="0" applyNumberFormat="1" applyBorder="1" applyAlignment="1">
      <alignment horizontal="center" shrinkToFit="1"/>
    </xf>
    <xf numFmtId="0" fontId="0" fillId="0" borderId="5" xfId="0" applyFont="1" applyFill="1" applyBorder="1" applyAlignment="1">
      <alignment horizontal="center" vertical="center" shrinkToFit="1"/>
    </xf>
    <xf numFmtId="0" fontId="0" fillId="0" borderId="28" xfId="0" applyBorder="1" applyAlignment="1">
      <alignment horizontal="center" vertical="center"/>
    </xf>
    <xf numFmtId="0" fontId="0" fillId="3" borderId="21" xfId="0" applyFill="1" applyBorder="1" applyAlignment="1">
      <alignment horizontal="right" vertical="center"/>
    </xf>
    <xf numFmtId="0" fontId="0" fillId="3" borderId="22" xfId="0" applyFill="1" applyBorder="1" applyAlignment="1">
      <alignment horizontal="right" vertical="center"/>
    </xf>
    <xf numFmtId="0" fontId="0" fillId="3" borderId="11" xfId="0" applyFill="1" applyBorder="1" applyAlignment="1">
      <alignment horizontal="right" vertical="center"/>
    </xf>
    <xf numFmtId="0" fontId="0" fillId="3" borderId="3" xfId="0" applyFill="1" applyBorder="1" applyAlignment="1">
      <alignment horizontal="right" vertical="center"/>
    </xf>
  </cellXfs>
  <cellStyles count="2">
    <cellStyle name="標準" xfId="0" builtinId="0"/>
    <cellStyle name="標準 2" xfId="1"/>
  </cellStyles>
  <dxfs count="1">
    <dxf>
      <fill>
        <patternFill patternType="solid">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view="pageBreakPreview" zoomScale="115" zoomScaleNormal="85" zoomScaleSheetLayoutView="115" workbookViewId="0">
      <selection activeCell="D13" sqref="D13"/>
    </sheetView>
  </sheetViews>
  <sheetFormatPr defaultRowHeight="19.95" customHeight="1" x14ac:dyDescent="0.45"/>
  <cols>
    <col min="1" max="1" width="31.3984375" style="4" customWidth="1"/>
    <col min="2" max="2" width="44.09765625" style="4" customWidth="1"/>
    <col min="3" max="16384" width="8.796875" style="4"/>
  </cols>
  <sheetData>
    <row r="1" spans="1:3" ht="19.95" customHeight="1" x14ac:dyDescent="0.45">
      <c r="A1" s="4" t="s">
        <v>66</v>
      </c>
    </row>
    <row r="2" spans="1:3" ht="19.95" customHeight="1" x14ac:dyDescent="0.45">
      <c r="A2" s="76" t="s">
        <v>55</v>
      </c>
      <c r="B2" s="76"/>
    </row>
    <row r="3" spans="1:3" ht="19.95" customHeight="1" x14ac:dyDescent="0.45">
      <c r="A3" s="56" t="s">
        <v>54</v>
      </c>
      <c r="B3" s="73"/>
    </row>
    <row r="4" spans="1:3" ht="19.95" customHeight="1" x14ac:dyDescent="0.45">
      <c r="A4" s="57" t="s">
        <v>0</v>
      </c>
      <c r="B4" s="71"/>
    </row>
    <row r="5" spans="1:3" ht="19.95" customHeight="1" x14ac:dyDescent="0.45">
      <c r="A5" s="57" t="s">
        <v>1</v>
      </c>
      <c r="B5" s="71"/>
    </row>
    <row r="6" spans="1:3" ht="19.95" customHeight="1" x14ac:dyDescent="0.45">
      <c r="A6" s="58" t="s">
        <v>11</v>
      </c>
      <c r="B6" s="71"/>
    </row>
    <row r="7" spans="1:3" ht="19.95" customHeight="1" x14ac:dyDescent="0.45">
      <c r="A7" s="59" t="s">
        <v>12</v>
      </c>
      <c r="B7" s="71"/>
    </row>
    <row r="8" spans="1:3" ht="19.95" customHeight="1" thickBot="1" x14ac:dyDescent="0.5">
      <c r="A8" s="60"/>
      <c r="B8" s="61"/>
    </row>
    <row r="9" spans="1:3" ht="19.95" customHeight="1" x14ac:dyDescent="0.45">
      <c r="A9" s="62" t="s">
        <v>20</v>
      </c>
      <c r="B9" s="54" t="s">
        <v>52</v>
      </c>
      <c r="C9" s="4" t="s">
        <v>89</v>
      </c>
    </row>
    <row r="10" spans="1:3" ht="19.95" customHeight="1" thickBot="1" x14ac:dyDescent="0.5">
      <c r="A10" s="63" t="s">
        <v>8</v>
      </c>
      <c r="B10" s="55" t="s">
        <v>65</v>
      </c>
      <c r="C10" s="44" t="s">
        <v>57</v>
      </c>
    </row>
    <row r="11" spans="1:3" ht="19.95" customHeight="1" x14ac:dyDescent="0.45">
      <c r="A11" s="64" t="str">
        <f>HLOOKUP($B$10,選択肢!$B$2:$I$20,2,0)</f>
        <v>施設所在市町村名</v>
      </c>
      <c r="B11" s="70"/>
    </row>
    <row r="12" spans="1:3" ht="19.95" customHeight="1" x14ac:dyDescent="0.45">
      <c r="A12" s="65" t="str">
        <f>HLOOKUP($B$10,選択肢!$B$2:$I$20,3,0)</f>
        <v>事業実施主体</v>
      </c>
      <c r="B12" s="71"/>
    </row>
    <row r="13" spans="1:3" ht="19.95" customHeight="1" x14ac:dyDescent="0.45">
      <c r="A13" s="65" t="str">
        <f>HLOOKUP($B$10,選択肢!$B$2:$I$20,4,0)</f>
        <v>消費税の課税</v>
      </c>
      <c r="B13" s="71"/>
    </row>
    <row r="14" spans="1:3" ht="19.95" customHeight="1" x14ac:dyDescent="0.45">
      <c r="A14" s="65" t="str">
        <f>HLOOKUP($B$10,選択肢!$B$2:$I$20,5,0)</f>
        <v>施設名称</v>
      </c>
      <c r="B14" s="71"/>
    </row>
    <row r="15" spans="1:3" ht="19.95" customHeight="1" x14ac:dyDescent="0.45">
      <c r="A15" s="65" t="str">
        <f>HLOOKUP($B$10,選択肢!$B$2:$I$20,6,0)</f>
        <v>施設用途</v>
      </c>
      <c r="B15" s="71"/>
    </row>
    <row r="16" spans="1:3" ht="19.95" customHeight="1" x14ac:dyDescent="0.45">
      <c r="A16" s="65" t="str">
        <f>HLOOKUP($B$10,選択肢!$B$2:$I$20,7,0)</f>
        <v>施設年間利用（予定）者数（人）</v>
      </c>
      <c r="B16" s="71"/>
    </row>
    <row r="17" spans="1:3" ht="19.95" customHeight="1" x14ac:dyDescent="0.45">
      <c r="A17" s="65" t="str">
        <f>HLOOKUP($B$10,選択肢!$B$2:$I$20,8,0)</f>
        <v>総延べ床面積（㎡)</v>
      </c>
      <c r="B17" s="71"/>
    </row>
    <row r="18" spans="1:3" ht="19.95" customHeight="1" x14ac:dyDescent="0.45">
      <c r="A18" s="65" t="str">
        <f>HLOOKUP($B$10,選択肢!$B$2:$I$20,9,0)</f>
        <v>補助対象延べ床面積（㎡)</v>
      </c>
      <c r="B18" s="71"/>
    </row>
    <row r="19" spans="1:3" ht="19.95" customHeight="1" x14ac:dyDescent="0.45">
      <c r="A19" s="65" t="str">
        <f>HLOOKUP($B$10,選択肢!$B$2:$I$21,10,0)</f>
        <v>施設規模（階）</v>
      </c>
      <c r="B19" s="71"/>
      <c r="C19" s="74"/>
    </row>
    <row r="20" spans="1:3" ht="19.95" customHeight="1" x14ac:dyDescent="0.45">
      <c r="A20" s="65" t="str">
        <f>HLOOKUP($B$10,選択肢!$B$2:$I$21,11,0)</f>
        <v>予定総事業費（千円）</v>
      </c>
      <c r="B20" s="71"/>
      <c r="C20" s="74" t="s">
        <v>87</v>
      </c>
    </row>
    <row r="21" spans="1:3" ht="19.95" customHeight="1" x14ac:dyDescent="0.45">
      <c r="A21" s="65" t="str">
        <f>HLOOKUP($B$10,選択肢!$B$2:$I$21,12,0)</f>
        <v>設計者</v>
      </c>
      <c r="B21" s="71"/>
    </row>
    <row r="22" spans="1:3" ht="19.95" customHeight="1" x14ac:dyDescent="0.45">
      <c r="A22" s="65" t="s">
        <v>5</v>
      </c>
      <c r="B22" s="71"/>
    </row>
    <row r="23" spans="1:3" ht="19.95" customHeight="1" x14ac:dyDescent="0.45">
      <c r="A23" s="65" t="s">
        <v>6</v>
      </c>
      <c r="B23" s="71"/>
    </row>
    <row r="24" spans="1:3" ht="19.95" customHeight="1" x14ac:dyDescent="0.45">
      <c r="A24" s="65" t="s">
        <v>23</v>
      </c>
      <c r="B24" s="72"/>
      <c r="C24" s="4" t="s">
        <v>56</v>
      </c>
    </row>
    <row r="25" spans="1:3" ht="19.95" customHeight="1" x14ac:dyDescent="0.45">
      <c r="A25" s="66" t="s">
        <v>24</v>
      </c>
      <c r="B25" s="72"/>
      <c r="C25" s="4" t="s">
        <v>56</v>
      </c>
    </row>
    <row r="26" spans="1:3" ht="19.95" customHeight="1" x14ac:dyDescent="0.45">
      <c r="A26" s="66" t="s">
        <v>81</v>
      </c>
      <c r="B26" s="73"/>
    </row>
    <row r="27" spans="1:3" ht="19.95" customHeight="1" x14ac:dyDescent="0.45">
      <c r="A27" s="66" t="s">
        <v>82</v>
      </c>
      <c r="B27" s="73"/>
    </row>
    <row r="28" spans="1:3" ht="19.95" customHeight="1" x14ac:dyDescent="0.45">
      <c r="A28" s="66" t="s">
        <v>74</v>
      </c>
      <c r="B28" s="71"/>
    </row>
    <row r="29" spans="1:3" ht="19.95" customHeight="1" x14ac:dyDescent="0.45">
      <c r="A29" s="66" t="s">
        <v>83</v>
      </c>
      <c r="B29" s="71"/>
    </row>
    <row r="30" spans="1:3" ht="94.2" customHeight="1" x14ac:dyDescent="0.45">
      <c r="A30" s="77" t="s">
        <v>84</v>
      </c>
      <c r="B30" s="78"/>
    </row>
    <row r="31" spans="1:3" ht="19.95" customHeight="1" x14ac:dyDescent="0.45">
      <c r="A31" s="5"/>
    </row>
    <row r="32" spans="1:3" ht="19.95" customHeight="1" x14ac:dyDescent="0.45">
      <c r="A32" s="5"/>
    </row>
    <row r="33" spans="1:1" ht="19.95" customHeight="1" x14ac:dyDescent="0.45">
      <c r="A33" s="5"/>
    </row>
    <row r="34" spans="1:1" ht="19.95" customHeight="1" x14ac:dyDescent="0.45">
      <c r="A34" s="5"/>
    </row>
    <row r="35" spans="1:1" ht="19.95" customHeight="1" x14ac:dyDescent="0.45">
      <c r="A35" s="5"/>
    </row>
    <row r="36" spans="1:1" ht="19.95" customHeight="1" x14ac:dyDescent="0.45">
      <c r="A36" s="5"/>
    </row>
    <row r="37" spans="1:1" ht="19.95" customHeight="1" x14ac:dyDescent="0.45">
      <c r="A37" s="5"/>
    </row>
    <row r="38" spans="1:1" ht="19.95" customHeight="1" x14ac:dyDescent="0.45">
      <c r="A38" s="5"/>
    </row>
    <row r="39" spans="1:1" ht="19.95" customHeight="1" x14ac:dyDescent="0.45">
      <c r="A39" s="5"/>
    </row>
    <row r="41" spans="1:1" ht="19.95" customHeight="1" x14ac:dyDescent="0.45">
      <c r="A41" s="6"/>
    </row>
  </sheetData>
  <sheetProtection password="CAA0" sheet="1" objects="1" scenarios="1"/>
  <mergeCells count="2">
    <mergeCell ref="A2:B2"/>
    <mergeCell ref="A30:B30"/>
  </mergeCells>
  <phoneticPr fontId="1"/>
  <conditionalFormatting sqref="B24:B25">
    <cfRule type="expression" dxfId="0" priority="1">
      <formula>$B$23="無"</formula>
    </cfRule>
  </conditionalFormatting>
  <dataValidations count="5">
    <dataValidation type="list" allowBlank="1" showInputMessage="1" showErrorMessage="1" sqref="B10">
      <formula1>INDIRECT(B9)</formula1>
    </dataValidation>
    <dataValidation type="list" allowBlank="1" showInputMessage="1" showErrorMessage="1" sqref="B23 B28">
      <formula1>"有,無"</formula1>
    </dataValidation>
    <dataValidation type="list" allowBlank="1" showInputMessage="1" showErrorMessage="1" sqref="B9">
      <formula1>"ぎふ県産材利用促進施設等整備事業,木の香る快適な公共施設等整備事業,ぎふの木で学校まるごと木製品導入事業"</formula1>
    </dataValidation>
    <dataValidation type="list" allowBlank="1" showInputMessage="1" showErrorMessage="1" sqref="B13">
      <formula1>"非課税事業者,簡易課税事業者,一般課税事業者"</formula1>
    </dataValidation>
    <dataValidation type="list" allowBlank="1" showInputMessage="1" showErrorMessage="1" sqref="B25">
      <formula1>"担保設定なし（採択可能）,補助要望物件以外の財産への担保設定（採択可能）,補助要望物件への担保設定（採択不可）"</formula1>
    </dataValidation>
  </dataValidations>
  <printOptions horizontalCentere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4" zoomScaleNormal="100" workbookViewId="0">
      <selection activeCell="I13" sqref="I13"/>
    </sheetView>
  </sheetViews>
  <sheetFormatPr defaultRowHeight="32.4" customHeight="1" x14ac:dyDescent="0.45"/>
  <cols>
    <col min="1" max="1" width="4.8984375" style="1" customWidth="1"/>
    <col min="2" max="9" width="17.3984375" style="1" customWidth="1"/>
    <col min="10" max="16384" width="8.796875" style="1"/>
  </cols>
  <sheetData>
    <row r="1" spans="1:9" ht="32.4" customHeight="1" x14ac:dyDescent="0.45">
      <c r="B1" s="79" t="s">
        <v>15</v>
      </c>
      <c r="C1" s="80"/>
      <c r="D1" s="80"/>
      <c r="E1" s="80"/>
      <c r="F1" s="81"/>
      <c r="G1" s="79" t="s">
        <v>16</v>
      </c>
      <c r="H1" s="81"/>
      <c r="I1" s="7" t="s">
        <v>21</v>
      </c>
    </row>
    <row r="2" spans="1:9" ht="32.4" customHeight="1" x14ac:dyDescent="0.45">
      <c r="A2" s="1">
        <v>1</v>
      </c>
      <c r="B2" s="7" t="s">
        <v>65</v>
      </c>
      <c r="C2" s="7" t="s">
        <v>63</v>
      </c>
      <c r="D2" s="7" t="s">
        <v>64</v>
      </c>
      <c r="E2" s="7" t="s">
        <v>9</v>
      </c>
      <c r="F2" s="7" t="s">
        <v>22</v>
      </c>
      <c r="G2" s="7" t="s">
        <v>17</v>
      </c>
      <c r="H2" s="7" t="s">
        <v>18</v>
      </c>
      <c r="I2" s="7" t="s">
        <v>19</v>
      </c>
    </row>
    <row r="3" spans="1:9" ht="32.4" customHeight="1" x14ac:dyDescent="0.45">
      <c r="A3" s="1">
        <v>2</v>
      </c>
      <c r="B3" s="2" t="s">
        <v>85</v>
      </c>
      <c r="C3" s="2" t="s">
        <v>85</v>
      </c>
      <c r="D3" s="2" t="s">
        <v>85</v>
      </c>
      <c r="E3" s="2" t="s">
        <v>85</v>
      </c>
      <c r="F3" s="2" t="s">
        <v>86</v>
      </c>
      <c r="G3" s="2" t="s">
        <v>85</v>
      </c>
      <c r="H3" s="2" t="s">
        <v>85</v>
      </c>
      <c r="I3" s="2" t="s">
        <v>86</v>
      </c>
    </row>
    <row r="4" spans="1:9" ht="32.4" customHeight="1" x14ac:dyDescent="0.45">
      <c r="A4" s="1">
        <v>3</v>
      </c>
      <c r="B4" s="2" t="s">
        <v>2</v>
      </c>
      <c r="C4" s="2" t="s">
        <v>2</v>
      </c>
      <c r="D4" s="2" t="s">
        <v>2</v>
      </c>
      <c r="E4" s="2" t="s">
        <v>2</v>
      </c>
      <c r="F4" s="2" t="s">
        <v>2</v>
      </c>
      <c r="G4" s="2" t="s">
        <v>2</v>
      </c>
      <c r="H4" s="2" t="s">
        <v>2</v>
      </c>
      <c r="I4" s="2" t="s">
        <v>2</v>
      </c>
    </row>
    <row r="5" spans="1:9" ht="32.4" customHeight="1" x14ac:dyDescent="0.45">
      <c r="A5" s="1">
        <v>4</v>
      </c>
      <c r="B5" s="2" t="s">
        <v>28</v>
      </c>
      <c r="C5" s="2" t="s">
        <v>27</v>
      </c>
      <c r="D5" s="2" t="s">
        <v>27</v>
      </c>
      <c r="E5" s="2" t="s">
        <v>27</v>
      </c>
      <c r="F5" s="2" t="s">
        <v>27</v>
      </c>
      <c r="G5" s="2" t="s">
        <v>28</v>
      </c>
      <c r="H5" s="2" t="s">
        <v>27</v>
      </c>
      <c r="I5" s="2" t="s">
        <v>27</v>
      </c>
    </row>
    <row r="6" spans="1:9" ht="32.4" customHeight="1" x14ac:dyDescent="0.45">
      <c r="A6" s="1">
        <v>5</v>
      </c>
      <c r="B6" s="2" t="s">
        <v>3</v>
      </c>
      <c r="C6" s="2" t="s">
        <v>3</v>
      </c>
      <c r="D6" s="2" t="s">
        <v>25</v>
      </c>
      <c r="E6" s="2" t="s">
        <v>3</v>
      </c>
      <c r="F6" s="2" t="s">
        <v>29</v>
      </c>
      <c r="G6" s="2" t="s">
        <v>3</v>
      </c>
      <c r="H6" s="2" t="s">
        <v>3</v>
      </c>
      <c r="I6" s="2" t="s">
        <v>29</v>
      </c>
    </row>
    <row r="7" spans="1:9" ht="32.4" customHeight="1" x14ac:dyDescent="0.45">
      <c r="A7" s="1">
        <v>6</v>
      </c>
      <c r="B7" s="2" t="s">
        <v>4</v>
      </c>
      <c r="C7" s="2" t="s">
        <v>4</v>
      </c>
      <c r="D7" s="2" t="s">
        <v>26</v>
      </c>
      <c r="E7" s="2" t="s">
        <v>4</v>
      </c>
      <c r="F7" s="2" t="s">
        <v>4</v>
      </c>
      <c r="G7" s="2" t="s">
        <v>4</v>
      </c>
      <c r="H7" s="2" t="s">
        <v>4</v>
      </c>
      <c r="I7" s="2" t="s">
        <v>4</v>
      </c>
    </row>
    <row r="8" spans="1:9" ht="32.4" customHeight="1" x14ac:dyDescent="0.45">
      <c r="A8" s="1">
        <v>7</v>
      </c>
      <c r="B8" s="2" t="s">
        <v>73</v>
      </c>
      <c r="C8" s="2" t="s">
        <v>73</v>
      </c>
      <c r="D8" s="2" t="s">
        <v>73</v>
      </c>
      <c r="E8" s="2" t="s">
        <v>73</v>
      </c>
      <c r="F8" s="2" t="s">
        <v>73</v>
      </c>
      <c r="G8" s="2" t="s">
        <v>73</v>
      </c>
      <c r="H8" s="2" t="s">
        <v>73</v>
      </c>
      <c r="I8" s="2" t="s">
        <v>73</v>
      </c>
    </row>
    <row r="9" spans="1:9" ht="32.4" customHeight="1" x14ac:dyDescent="0.45">
      <c r="A9" s="1">
        <v>8</v>
      </c>
      <c r="B9" s="2" t="s">
        <v>59</v>
      </c>
      <c r="C9" s="2" t="s">
        <v>59</v>
      </c>
      <c r="D9" s="2" t="s">
        <v>60</v>
      </c>
      <c r="E9" s="2" t="s">
        <v>61</v>
      </c>
      <c r="F9" s="2" t="s">
        <v>14</v>
      </c>
      <c r="G9" s="2" t="s">
        <v>59</v>
      </c>
      <c r="H9" s="2" t="s">
        <v>78</v>
      </c>
      <c r="I9" s="2" t="s">
        <v>14</v>
      </c>
    </row>
    <row r="10" spans="1:9" ht="32.4" customHeight="1" x14ac:dyDescent="0.45">
      <c r="A10" s="1">
        <v>9</v>
      </c>
      <c r="B10" s="2" t="s">
        <v>58</v>
      </c>
      <c r="C10" s="2" t="s">
        <v>10</v>
      </c>
      <c r="D10" s="2" t="s">
        <v>68</v>
      </c>
      <c r="E10" s="2" t="s">
        <v>62</v>
      </c>
      <c r="F10" s="2" t="s">
        <v>70</v>
      </c>
      <c r="G10" s="2" t="s">
        <v>58</v>
      </c>
      <c r="H10" s="2" t="s">
        <v>80</v>
      </c>
      <c r="I10" s="2" t="s">
        <v>70</v>
      </c>
    </row>
    <row r="11" spans="1:9" ht="32.4" customHeight="1" x14ac:dyDescent="0.45">
      <c r="A11" s="1">
        <v>10</v>
      </c>
      <c r="B11" s="2" t="s">
        <v>75</v>
      </c>
      <c r="C11" s="2" t="s">
        <v>77</v>
      </c>
      <c r="D11" s="2" t="s">
        <v>77</v>
      </c>
      <c r="E11" s="2" t="s">
        <v>72</v>
      </c>
      <c r="F11" s="2" t="s">
        <v>71</v>
      </c>
      <c r="G11" s="2" t="s">
        <v>75</v>
      </c>
      <c r="H11" s="2" t="s">
        <v>79</v>
      </c>
      <c r="I11" s="2" t="s">
        <v>71</v>
      </c>
    </row>
    <row r="12" spans="1:9" ht="32.4" customHeight="1" x14ac:dyDescent="0.45">
      <c r="A12" s="1">
        <v>11</v>
      </c>
      <c r="B12" s="2" t="s">
        <v>77</v>
      </c>
      <c r="C12" s="2" t="s">
        <v>76</v>
      </c>
      <c r="D12" s="2" t="s">
        <v>76</v>
      </c>
      <c r="E12" s="2" t="s">
        <v>77</v>
      </c>
      <c r="F12" s="2" t="s">
        <v>13</v>
      </c>
      <c r="G12" s="2" t="s">
        <v>77</v>
      </c>
      <c r="H12" s="2" t="s">
        <v>77</v>
      </c>
      <c r="I12" s="2" t="s">
        <v>13</v>
      </c>
    </row>
    <row r="13" spans="1:9" ht="32.4" customHeight="1" x14ac:dyDescent="0.45">
      <c r="A13" s="1">
        <v>12</v>
      </c>
      <c r="B13" s="3" t="s">
        <v>7</v>
      </c>
      <c r="C13" s="3" t="s">
        <v>7</v>
      </c>
      <c r="D13" s="3" t="s">
        <v>7</v>
      </c>
      <c r="E13" s="3" t="s">
        <v>7</v>
      </c>
      <c r="F13" s="2" t="s">
        <v>69</v>
      </c>
      <c r="G13" s="3" t="s">
        <v>7</v>
      </c>
      <c r="H13" s="3" t="s">
        <v>7</v>
      </c>
      <c r="I13" s="2" t="s">
        <v>69</v>
      </c>
    </row>
    <row r="14" spans="1:9" ht="32.4" customHeight="1" x14ac:dyDescent="0.45">
      <c r="A14" s="1">
        <v>13</v>
      </c>
      <c r="B14" s="3"/>
      <c r="C14" s="3"/>
      <c r="D14" s="3"/>
      <c r="E14" s="2"/>
      <c r="F14" s="2"/>
      <c r="G14" s="3"/>
      <c r="H14" s="3"/>
      <c r="I14" s="3"/>
    </row>
    <row r="15" spans="1:9" ht="32.4" customHeight="1" x14ac:dyDescent="0.45">
      <c r="A15" s="1">
        <v>14</v>
      </c>
      <c r="B15" s="3"/>
      <c r="C15" s="3"/>
      <c r="D15" s="3"/>
      <c r="E15" s="3"/>
      <c r="F15" s="2"/>
      <c r="G15" s="3"/>
      <c r="H15" s="3"/>
      <c r="I15" s="3"/>
    </row>
    <row r="16" spans="1:9" ht="32.4" customHeight="1" x14ac:dyDescent="0.45">
      <c r="A16" s="1">
        <v>15</v>
      </c>
      <c r="B16" s="3"/>
      <c r="C16" s="3"/>
      <c r="D16" s="3"/>
      <c r="E16" s="3"/>
      <c r="F16" s="3"/>
      <c r="G16" s="3"/>
      <c r="H16" s="3"/>
      <c r="I16" s="3"/>
    </row>
  </sheetData>
  <sheetProtection password="CAA0" sheet="1" objects="1" scenarios="1"/>
  <mergeCells count="2">
    <mergeCell ref="B1:F1"/>
    <mergeCell ref="G1:H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7"/>
  <sheetViews>
    <sheetView workbookViewId="0">
      <selection activeCell="S13" sqref="S13"/>
    </sheetView>
  </sheetViews>
  <sheetFormatPr defaultRowHeight="18" x14ac:dyDescent="0.45"/>
  <cols>
    <col min="1" max="1" width="1.5" customWidth="1"/>
    <col min="2" max="2" width="15.8984375" customWidth="1"/>
    <col min="3" max="3" width="9.59765625" style="10" customWidth="1"/>
    <col min="4" max="4" width="13" style="11" customWidth="1"/>
    <col min="5" max="5" width="8" style="12" customWidth="1"/>
    <col min="6" max="6" width="14.09765625" style="11" customWidth="1"/>
    <col min="7" max="7" width="15.3984375" style="11" customWidth="1"/>
    <col min="8" max="8" width="1.796875" customWidth="1"/>
    <col min="9" max="9" width="13.09765625" customWidth="1"/>
    <col min="10" max="10" width="11.3984375" customWidth="1"/>
    <col min="11" max="11" width="1.59765625" customWidth="1"/>
  </cols>
  <sheetData>
    <row r="1" spans="2:10" x14ac:dyDescent="0.45">
      <c r="B1" t="s">
        <v>67</v>
      </c>
    </row>
    <row r="2" spans="2:10" ht="29.4" customHeight="1" x14ac:dyDescent="0.45">
      <c r="B2" s="68" t="s">
        <v>47</v>
      </c>
      <c r="C2" s="69"/>
      <c r="D2" s="69"/>
      <c r="E2" s="67" t="s">
        <v>48</v>
      </c>
      <c r="F2" s="84" t="str">
        <f>別紙様式１ー１!B9</f>
        <v>ぎふ県産材利用促進施設等整備事業</v>
      </c>
      <c r="G2" s="84"/>
    </row>
    <row r="3" spans="2:10" ht="8.25" customHeight="1" x14ac:dyDescent="0.45">
      <c r="B3" s="8"/>
      <c r="C3" s="8"/>
      <c r="D3" s="8"/>
      <c r="E3" s="8"/>
      <c r="F3" s="8"/>
      <c r="G3" s="8"/>
    </row>
    <row r="4" spans="2:10" ht="16.5" customHeight="1" x14ac:dyDescent="0.45">
      <c r="B4" s="9" t="s">
        <v>43</v>
      </c>
      <c r="C4" s="85">
        <f>別紙様式１ー１!B4</f>
        <v>0</v>
      </c>
      <c r="D4" s="85"/>
      <c r="E4" s="8"/>
      <c r="F4" s="36" t="s">
        <v>45</v>
      </c>
      <c r="G4" s="36">
        <f>別紙様式１ー１!B13</f>
        <v>0</v>
      </c>
    </row>
    <row r="5" spans="2:10" ht="18.600000000000001" thickBot="1" x14ac:dyDescent="0.5">
      <c r="I5" s="86"/>
      <c r="J5" s="86"/>
    </row>
    <row r="6" spans="2:10" ht="34.200000000000003" customHeight="1" thickBot="1" x14ac:dyDescent="0.5">
      <c r="B6" s="25" t="s">
        <v>50</v>
      </c>
      <c r="C6" s="26" t="s">
        <v>30</v>
      </c>
      <c r="D6" s="28" t="s">
        <v>46</v>
      </c>
      <c r="E6" s="29" t="s">
        <v>31</v>
      </c>
      <c r="F6" s="27" t="s">
        <v>32</v>
      </c>
      <c r="G6" s="30" t="s">
        <v>51</v>
      </c>
      <c r="I6" s="31" t="s">
        <v>30</v>
      </c>
      <c r="J6" s="32" t="s">
        <v>49</v>
      </c>
    </row>
    <row r="7" spans="2:10" ht="18.600000000000001" thickTop="1" x14ac:dyDescent="0.45">
      <c r="B7" s="45"/>
      <c r="C7" s="46"/>
      <c r="D7" s="47"/>
      <c r="E7" s="48"/>
      <c r="F7" s="21" t="str">
        <f>IF(E7="","",D7*E7)</f>
        <v/>
      </c>
      <c r="G7" s="23" t="str">
        <f>IF(E7="","",IF($F$2="ぎふの木で学校まるごと木製品導入事業",D7,IF(AND($F$2="ぎふ県産材利用促進施設等整備事業",別紙様式１ー１!$B$10="備品導入支援"),IF(VLOOKUP(C7,$I$7:$J$12,2,0)&lt;D7,VLOOKUP(C7,$I$7:$J$12,2,0),D7),"")))</f>
        <v/>
      </c>
      <c r="I7" s="13" t="s">
        <v>33</v>
      </c>
      <c r="J7" s="14">
        <v>160000</v>
      </c>
    </row>
    <row r="8" spans="2:10" x14ac:dyDescent="0.45">
      <c r="B8" s="45"/>
      <c r="C8" s="46"/>
      <c r="D8" s="47"/>
      <c r="E8" s="48"/>
      <c r="F8" s="21" t="str">
        <f t="shared" ref="F8:F42" si="0">IF(E8="","",D8*E8)</f>
        <v/>
      </c>
      <c r="G8" s="23" t="str">
        <f>IF(E8="","",IF($F$2="ぎふの木で学校まるごと木製品導入事業",D8,IF(AND($F$2="ぎふ県産材利用促進施設等整備事業",別紙様式１ー１!$B$10="備品導入支援"),IF(VLOOKUP(C8,$I$7:$J$12,2,0)&lt;D8,VLOOKUP(C8,$I$7:$J$12,2,0),D8),"")))</f>
        <v/>
      </c>
      <c r="I8" s="15" t="s">
        <v>34</v>
      </c>
      <c r="J8" s="16">
        <v>80000</v>
      </c>
    </row>
    <row r="9" spans="2:10" x14ac:dyDescent="0.45">
      <c r="B9" s="45"/>
      <c r="C9" s="46"/>
      <c r="D9" s="47"/>
      <c r="E9" s="48"/>
      <c r="F9" s="21" t="str">
        <f t="shared" si="0"/>
        <v/>
      </c>
      <c r="G9" s="23" t="str">
        <f>IF(E9="","",IF($F$2="ぎふの木で学校まるごと木製品導入事業",D9,IF(AND($F$2="ぎふ県産材利用促進施設等整備事業",別紙様式１ー１!$B$10="備品導入支援"),IF(VLOOKUP(C9,$I$7:$J$12,2,0)&lt;D9,VLOOKUP(C9,$I$7:$J$12,2,0),D9),"")))</f>
        <v/>
      </c>
      <c r="I9" s="15" t="s">
        <v>35</v>
      </c>
      <c r="J9" s="16">
        <v>90000</v>
      </c>
    </row>
    <row r="10" spans="2:10" x14ac:dyDescent="0.45">
      <c r="B10" s="45"/>
      <c r="C10" s="46"/>
      <c r="D10" s="47"/>
      <c r="E10" s="48"/>
      <c r="F10" s="21" t="str">
        <f t="shared" si="0"/>
        <v/>
      </c>
      <c r="G10" s="23" t="str">
        <f>IF(E10="","",IF($F$2="ぎふの木で学校まるごと木製品導入事業",D10,IF(AND($F$2="ぎふ県産材利用促進施設等整備事業",別紙様式１ー１!$B$10="備品導入支援"),IF(VLOOKUP(C10,$I$7:$J$12,2,0)&lt;D10,VLOOKUP(C10,$I$7:$J$12,2,0),D10),"")))</f>
        <v/>
      </c>
      <c r="I10" s="15" t="s">
        <v>36</v>
      </c>
      <c r="J10" s="16">
        <v>200000</v>
      </c>
    </row>
    <row r="11" spans="2:10" x14ac:dyDescent="0.45">
      <c r="B11" s="45"/>
      <c r="C11" s="46"/>
      <c r="D11" s="47"/>
      <c r="E11" s="48"/>
      <c r="F11" s="21" t="str">
        <f t="shared" si="0"/>
        <v/>
      </c>
      <c r="G11" s="23" t="str">
        <f>IF(E11="","",IF($F$2="ぎふの木で学校まるごと木製品導入事業",D11,IF(AND($F$2="ぎふ県産材利用促進施設等整備事業",別紙様式１ー１!$B$10="備品導入支援"),IF(VLOOKUP(C11,$I$7:$J$12,2,0)&lt;D11,VLOOKUP(C11,$I$7:$J$12,2,0),D11),"")))</f>
        <v/>
      </c>
      <c r="I11" s="15" t="s">
        <v>37</v>
      </c>
      <c r="J11" s="16">
        <v>200000</v>
      </c>
    </row>
    <row r="12" spans="2:10" ht="18.600000000000001" thickBot="1" x14ac:dyDescent="0.5">
      <c r="B12" s="45"/>
      <c r="C12" s="46"/>
      <c r="D12" s="47"/>
      <c r="E12" s="48"/>
      <c r="F12" s="21" t="str">
        <f t="shared" si="0"/>
        <v/>
      </c>
      <c r="G12" s="23" t="str">
        <f>IF(E12="","",IF($F$2="ぎふの木で学校まるごと木製品導入事業",D12,IF(AND($F$2="ぎふ県産材利用促進施設等整備事業",別紙様式１ー１!$B$10="備品導入支援"),IF(VLOOKUP(C12,$I$7:$J$12,2,0)&lt;D12,VLOOKUP(C12,$I$7:$J$12,2,0),D12),"")))</f>
        <v/>
      </c>
      <c r="I12" s="17" t="s">
        <v>44</v>
      </c>
      <c r="J12" s="18">
        <v>0</v>
      </c>
    </row>
    <row r="13" spans="2:10" x14ac:dyDescent="0.45">
      <c r="B13" s="45"/>
      <c r="C13" s="46"/>
      <c r="D13" s="47"/>
      <c r="E13" s="48"/>
      <c r="F13" s="21" t="str">
        <f t="shared" si="0"/>
        <v/>
      </c>
      <c r="G13" s="23" t="str">
        <f>IF(E13="","",IF($F$2="ぎふの木で学校まるごと木製品導入事業",D13,IF(AND($F$2="ぎふ県産材利用促進施設等整備事業",別紙様式１ー１!$B$10="備品導入支援"),IF(VLOOKUP(C13,$I$7:$J$12,2,0)&lt;D13,VLOOKUP(C13,$I$7:$J$12,2,0),D13),"")))</f>
        <v/>
      </c>
    </row>
    <row r="14" spans="2:10" x14ac:dyDescent="0.45">
      <c r="B14" s="45"/>
      <c r="C14" s="46"/>
      <c r="D14" s="47"/>
      <c r="E14" s="48"/>
      <c r="F14" s="21" t="str">
        <f t="shared" si="0"/>
        <v/>
      </c>
      <c r="G14" s="23" t="str">
        <f>IF(E14="","",IF($F$2="ぎふの木で学校まるごと木製品導入事業",D14,IF(AND($F$2="ぎふ県産材利用促進施設等整備事業",別紙様式１ー１!$B$10="備品導入支援"),IF(VLOOKUP(C14,$I$7:$J$12,2,0)&lt;D14,VLOOKUP(C14,$I$7:$J$12,2,0),D14),"")))</f>
        <v/>
      </c>
    </row>
    <row r="15" spans="2:10" ht="18.600000000000001" thickBot="1" x14ac:dyDescent="0.5">
      <c r="B15" s="45"/>
      <c r="C15" s="46"/>
      <c r="D15" s="47"/>
      <c r="E15" s="48"/>
      <c r="F15" s="21" t="str">
        <f t="shared" si="0"/>
        <v/>
      </c>
      <c r="G15" s="23" t="str">
        <f>IF(E15="","",IF($F$2="ぎふの木で学校まるごと木製品導入事業",D15,IF(AND($F$2="ぎふ県産材利用促進施設等整備事業",別紙様式１ー１!$B$10="備品導入支援"),IF(VLOOKUP(C15,$I$7:$J$12,2,0)&lt;D15,VLOOKUP(C15,$I$7:$J$12,2,0),D15),"")))</f>
        <v/>
      </c>
      <c r="I15" s="10" t="s">
        <v>41</v>
      </c>
      <c r="J15" s="11"/>
    </row>
    <row r="16" spans="2:10" x14ac:dyDescent="0.45">
      <c r="B16" s="45"/>
      <c r="C16" s="46"/>
      <c r="D16" s="47"/>
      <c r="E16" s="48"/>
      <c r="F16" s="21" t="str">
        <f t="shared" si="0"/>
        <v/>
      </c>
      <c r="G16" s="23" t="str">
        <f>IF(E16="","",IF($F$2="ぎふの木で学校まるごと木製品導入事業",D16,IF(AND($F$2="ぎふ県産材利用促進施設等整備事業",別紙様式１ー１!$B$10="備品導入支援"),IF(VLOOKUP(C16,$I$7:$J$12,2,0)&lt;D16,VLOOKUP(C16,$I$7:$J$12,2,0),D16),"")))</f>
        <v/>
      </c>
      <c r="I16" s="37" t="str">
        <f>I7</f>
        <v>机、テーブル</v>
      </c>
      <c r="J16" s="19">
        <f>SUMIF($C$7:$C$42,I16,$E$7:$E$42)</f>
        <v>0</v>
      </c>
    </row>
    <row r="17" spans="2:10" x14ac:dyDescent="0.45">
      <c r="B17" s="45"/>
      <c r="C17" s="46"/>
      <c r="D17" s="47"/>
      <c r="E17" s="48"/>
      <c r="F17" s="21" t="str">
        <f t="shared" si="0"/>
        <v/>
      </c>
      <c r="G17" s="23" t="str">
        <f>IF(E17="","",IF($F$2="ぎふの木で学校まるごと木製品導入事業",D17,IF(AND($F$2="ぎふ県産材利用促進施設等整備事業",別紙様式１ー１!$B$10="備品導入支援"),IF(VLOOKUP(C17,$I$7:$J$12,2,0)&lt;D17,VLOOKUP(C17,$I$7:$J$12,2,0),D17),"")))</f>
        <v/>
      </c>
      <c r="I17" s="20" t="str">
        <f t="shared" ref="I17:I21" si="1">I8</f>
        <v>椅子、ベンチ</v>
      </c>
      <c r="J17" s="16">
        <f t="shared" ref="J17:J21" si="2">SUMIF($C$7:$C$42,I17,$E$7:$E$42)</f>
        <v>0</v>
      </c>
    </row>
    <row r="18" spans="2:10" x14ac:dyDescent="0.45">
      <c r="B18" s="45"/>
      <c r="C18" s="46"/>
      <c r="D18" s="47"/>
      <c r="E18" s="48"/>
      <c r="F18" s="21" t="str">
        <f t="shared" si="0"/>
        <v/>
      </c>
      <c r="G18" s="23" t="str">
        <f>IF(E18="","",IF($F$2="ぎふの木で学校まるごと木製品導入事業",D18,IF(AND($F$2="ぎふ県産材利用促進施設等整備事業",別紙様式１ー１!$B$10="備品導入支援"),IF(VLOOKUP(C18,$I$7:$J$12,2,0)&lt;D18,VLOOKUP(C18,$I$7:$J$12,2,0),D18),"")))</f>
        <v/>
      </c>
      <c r="I18" s="20" t="str">
        <f t="shared" si="1"/>
        <v>ソファ</v>
      </c>
      <c r="J18" s="16">
        <f t="shared" si="2"/>
        <v>0</v>
      </c>
    </row>
    <row r="19" spans="2:10" x14ac:dyDescent="0.45">
      <c r="B19" s="45"/>
      <c r="C19" s="46"/>
      <c r="D19" s="47"/>
      <c r="E19" s="48"/>
      <c r="F19" s="21" t="str">
        <f t="shared" si="0"/>
        <v/>
      </c>
      <c r="G19" s="23" t="str">
        <f>IF(E19="","",IF($F$2="ぎふの木で学校まるごと木製品導入事業",D19,IF(AND($F$2="ぎふ県産材利用促進施設等整備事業",別紙様式１ー１!$B$10="備品導入支援"),IF(VLOOKUP(C19,$I$7:$J$12,2,0)&lt;D19,VLOOKUP(C19,$I$7:$J$12,2,0),D19),"")))</f>
        <v/>
      </c>
      <c r="I19" s="20" t="str">
        <f t="shared" si="1"/>
        <v>ベッド</v>
      </c>
      <c r="J19" s="16">
        <f t="shared" si="2"/>
        <v>0</v>
      </c>
    </row>
    <row r="20" spans="2:10" x14ac:dyDescent="0.45">
      <c r="B20" s="45"/>
      <c r="C20" s="46"/>
      <c r="D20" s="47"/>
      <c r="E20" s="48"/>
      <c r="F20" s="21" t="str">
        <f t="shared" si="0"/>
        <v/>
      </c>
      <c r="G20" s="23" t="str">
        <f>IF(E20="","",IF($F$2="ぎふの木で学校まるごと木製品導入事業",D20,IF(AND($F$2="ぎふ県産材利用促進施設等整備事業",別紙様式１ー１!$B$10="備品導入支援"),IF(VLOOKUP(C20,$I$7:$J$12,2,0)&lt;D20,VLOOKUP(C20,$I$7:$J$12,2,0),D20),"")))</f>
        <v/>
      </c>
      <c r="I20" s="20" t="str">
        <f t="shared" si="1"/>
        <v>収納棚</v>
      </c>
      <c r="J20" s="16">
        <f t="shared" si="2"/>
        <v>0</v>
      </c>
    </row>
    <row r="21" spans="2:10" ht="18.600000000000001" thickBot="1" x14ac:dyDescent="0.5">
      <c r="B21" s="45"/>
      <c r="C21" s="46"/>
      <c r="D21" s="47"/>
      <c r="E21" s="48"/>
      <c r="F21" s="21" t="str">
        <f t="shared" si="0"/>
        <v/>
      </c>
      <c r="G21" s="23" t="str">
        <f>IF(E21="","",IF($F$2="ぎふの木で学校まるごと木製品導入事業",D21,IF(AND($F$2="ぎふ県産材利用促進施設等整備事業",別紙様式１ー１!$B$10="備品導入支援"),IF(VLOOKUP(C21,$I$7:$J$12,2,0)&lt;D21,VLOOKUP(C21,$I$7:$J$12,2,0),D21),"")))</f>
        <v/>
      </c>
      <c r="I21" s="38" t="str">
        <f t="shared" si="1"/>
        <v>その他</v>
      </c>
      <c r="J21" s="39">
        <f t="shared" si="2"/>
        <v>0</v>
      </c>
    </row>
    <row r="22" spans="2:10" ht="19.2" thickTop="1" thickBot="1" x14ac:dyDescent="0.5">
      <c r="B22" s="45"/>
      <c r="C22" s="46"/>
      <c r="D22" s="47"/>
      <c r="E22" s="48"/>
      <c r="F22" s="21" t="str">
        <f t="shared" si="0"/>
        <v/>
      </c>
      <c r="G22" s="23" t="str">
        <f>IF(E22="","",IF($F$2="ぎふの木で学校まるごと木製品導入事業",D22,IF(AND($F$2="ぎふ県産材利用促進施設等整備事業",別紙様式１ー１!$B$10="備品導入支援"),IF(VLOOKUP(C22,$I$7:$J$12,2,0)&lt;D22,VLOOKUP(C22,$I$7:$J$12,2,0),D22),"")))</f>
        <v/>
      </c>
      <c r="I22" s="40" t="s">
        <v>42</v>
      </c>
      <c r="J22" s="41">
        <f>SUM(J16:J20)</f>
        <v>0</v>
      </c>
    </row>
    <row r="23" spans="2:10" x14ac:dyDescent="0.45">
      <c r="B23" s="45"/>
      <c r="C23" s="46"/>
      <c r="D23" s="47"/>
      <c r="E23" s="48"/>
      <c r="F23" s="21" t="str">
        <f t="shared" si="0"/>
        <v/>
      </c>
      <c r="G23" s="23" t="str">
        <f>IF(E23="","",IF($F$2="ぎふの木で学校まるごと木製品導入事業",D23,IF(AND($F$2="ぎふ県産材利用促進施設等整備事業",別紙様式１ー１!$B$10="備品導入支援"),IF(VLOOKUP(C23,$I$7:$J$12,2,0)&lt;D23,VLOOKUP(C23,$I$7:$J$12,2,0),D23),"")))</f>
        <v/>
      </c>
    </row>
    <row r="24" spans="2:10" x14ac:dyDescent="0.45">
      <c r="B24" s="45"/>
      <c r="C24" s="46"/>
      <c r="D24" s="47"/>
      <c r="E24" s="48"/>
      <c r="F24" s="21" t="str">
        <f t="shared" si="0"/>
        <v/>
      </c>
      <c r="G24" s="23" t="str">
        <f>IF(E24="","",IF($F$2="ぎふの木で学校まるごと木製品導入事業",D24,IF(AND($F$2="ぎふ県産材利用促進施設等整備事業",別紙様式１ー１!$B$10="備品導入支援"),IF(VLOOKUP(C24,$I$7:$J$12,2,0)&lt;D24,VLOOKUP(C24,$I$7:$J$12,2,0),D24),"")))</f>
        <v/>
      </c>
    </row>
    <row r="25" spans="2:10" x14ac:dyDescent="0.45">
      <c r="B25" s="45"/>
      <c r="C25" s="46"/>
      <c r="D25" s="47"/>
      <c r="E25" s="48"/>
      <c r="F25" s="21" t="str">
        <f t="shared" si="0"/>
        <v/>
      </c>
      <c r="G25" s="23" t="str">
        <f>IF(E25="","",IF($F$2="ぎふの木で学校まるごと木製品導入事業",D25,IF(AND($F$2="ぎふ県産材利用促進施設等整備事業",別紙様式１ー１!$B$10="備品導入支援"),IF(VLOOKUP(C25,$I$7:$J$12,2,0)&lt;D25,VLOOKUP(C25,$I$7:$J$12,2,0),D25),"")))</f>
        <v/>
      </c>
    </row>
    <row r="26" spans="2:10" x14ac:dyDescent="0.45">
      <c r="B26" s="45"/>
      <c r="C26" s="46"/>
      <c r="D26" s="47"/>
      <c r="E26" s="48"/>
      <c r="F26" s="21" t="str">
        <f t="shared" si="0"/>
        <v/>
      </c>
      <c r="G26" s="23" t="str">
        <f>IF(E26="","",IF($F$2="ぎふの木で学校まるごと木製品導入事業",D26,IF(AND($F$2="ぎふ県産材利用促進施設等整備事業",別紙様式１ー１!$B$10="備品導入支援"),IF(VLOOKUP(C26,$I$7:$J$12,2,0)&lt;D26,VLOOKUP(C26,$I$7:$J$12,2,0),D26),"")))</f>
        <v/>
      </c>
    </row>
    <row r="27" spans="2:10" x14ac:dyDescent="0.45">
      <c r="B27" s="45"/>
      <c r="C27" s="46"/>
      <c r="D27" s="47"/>
      <c r="E27" s="48"/>
      <c r="F27" s="21" t="str">
        <f t="shared" si="0"/>
        <v/>
      </c>
      <c r="G27" s="23" t="str">
        <f>IF(E27="","",IF($F$2="ぎふの木で学校まるごと木製品導入事業",D27,IF(AND($F$2="ぎふ県産材利用促進施設等整備事業",別紙様式１ー１!$B$10="備品導入支援"),IF(VLOOKUP(C27,$I$7:$J$12,2,0)&lt;D27,VLOOKUP(C27,$I$7:$J$12,2,0),D27),"")))</f>
        <v/>
      </c>
    </row>
    <row r="28" spans="2:10" x14ac:dyDescent="0.45">
      <c r="B28" s="45"/>
      <c r="C28" s="46"/>
      <c r="D28" s="47"/>
      <c r="E28" s="48"/>
      <c r="F28" s="21" t="str">
        <f t="shared" si="0"/>
        <v/>
      </c>
      <c r="G28" s="23" t="str">
        <f>IF(E28="","",IF($F$2="ぎふの木で学校まるごと木製品導入事業",D28,IF(AND($F$2="ぎふ県産材利用促進施設等整備事業",別紙様式１ー１!$B$10="備品導入支援"),IF(VLOOKUP(C28,$I$7:$J$12,2,0)&lt;D28,VLOOKUP(C28,$I$7:$J$12,2,0),D28),"")))</f>
        <v/>
      </c>
    </row>
    <row r="29" spans="2:10" x14ac:dyDescent="0.45">
      <c r="B29" s="45"/>
      <c r="C29" s="46"/>
      <c r="D29" s="47"/>
      <c r="E29" s="48"/>
      <c r="F29" s="21" t="str">
        <f t="shared" si="0"/>
        <v/>
      </c>
      <c r="G29" s="23" t="str">
        <f>IF(E29="","",IF($F$2="ぎふの木で学校まるごと木製品導入事業",D29,IF(AND($F$2="ぎふ県産材利用促進施設等整備事業",別紙様式１ー１!$B$10="備品導入支援"),IF(VLOOKUP(C29,$I$7:$J$12,2,0)&lt;D29,VLOOKUP(C29,$I$7:$J$12,2,0),D29),"")))</f>
        <v/>
      </c>
    </row>
    <row r="30" spans="2:10" x14ac:dyDescent="0.45">
      <c r="B30" s="45"/>
      <c r="C30" s="46"/>
      <c r="D30" s="47"/>
      <c r="E30" s="48"/>
      <c r="F30" s="21" t="str">
        <f t="shared" si="0"/>
        <v/>
      </c>
      <c r="G30" s="23" t="str">
        <f>IF(E30="","",IF($F$2="ぎふの木で学校まるごと木製品導入事業",D30,IF(AND($F$2="ぎふ県産材利用促進施設等整備事業",別紙様式１ー１!$B$10="備品導入支援"),IF(VLOOKUP(C30,$I$7:$J$12,2,0)&lt;D30,VLOOKUP(C30,$I$7:$J$12,2,0),D30),"")))</f>
        <v/>
      </c>
    </row>
    <row r="31" spans="2:10" x14ac:dyDescent="0.45">
      <c r="B31" s="45"/>
      <c r="C31" s="46"/>
      <c r="D31" s="47"/>
      <c r="E31" s="48"/>
      <c r="F31" s="21" t="str">
        <f t="shared" si="0"/>
        <v/>
      </c>
      <c r="G31" s="23" t="str">
        <f>IF(E31="","",IF($F$2="ぎふの木で学校まるごと木製品導入事業",D31,IF(AND($F$2="ぎふ県産材利用促進施設等整備事業",別紙様式１ー１!$B$10="備品導入支援"),IF(VLOOKUP(C31,$I$7:$J$12,2,0)&lt;D31,VLOOKUP(C31,$I$7:$J$12,2,0),D31),"")))</f>
        <v/>
      </c>
    </row>
    <row r="32" spans="2:10" x14ac:dyDescent="0.45">
      <c r="B32" s="45"/>
      <c r="C32" s="46"/>
      <c r="D32" s="47"/>
      <c r="E32" s="48"/>
      <c r="F32" s="21" t="str">
        <f t="shared" si="0"/>
        <v/>
      </c>
      <c r="G32" s="23" t="str">
        <f>IF(E32="","",IF($F$2="ぎふの木で学校まるごと木製品導入事業",D32,IF(AND($F$2="ぎふ県産材利用促進施設等整備事業",別紙様式１ー１!$B$10="備品導入支援"),IF(VLOOKUP(C32,$I$7:$J$12,2,0)&lt;D32,VLOOKUP(C32,$I$7:$J$12,2,0),D32),"")))</f>
        <v/>
      </c>
    </row>
    <row r="33" spans="2:7" x14ac:dyDescent="0.45">
      <c r="B33" s="45"/>
      <c r="C33" s="46"/>
      <c r="D33" s="47"/>
      <c r="E33" s="48"/>
      <c r="F33" s="21" t="str">
        <f t="shared" si="0"/>
        <v/>
      </c>
      <c r="G33" s="23" t="str">
        <f>IF(E33="","",IF($F$2="ぎふの木で学校まるごと木製品導入事業",D33,IF(AND($F$2="ぎふ県産材利用促進施設等整備事業",別紙様式１ー１!$B$10="備品導入支援"),IF(VLOOKUP(C33,$I$7:$J$12,2,0)&lt;D33,VLOOKUP(C33,$I$7:$J$12,2,0),D33),"")))</f>
        <v/>
      </c>
    </row>
    <row r="34" spans="2:7" x14ac:dyDescent="0.45">
      <c r="B34" s="45"/>
      <c r="C34" s="46"/>
      <c r="D34" s="47"/>
      <c r="E34" s="48"/>
      <c r="F34" s="21" t="str">
        <f t="shared" si="0"/>
        <v/>
      </c>
      <c r="G34" s="23" t="str">
        <f>IF(E34="","",IF($F$2="ぎふの木で学校まるごと木製品導入事業",D34,IF(AND($F$2="ぎふ県産材利用促進施設等整備事業",別紙様式１ー１!$B$10="備品導入支援"),IF(VLOOKUP(C34,$I$7:$J$12,2,0)&lt;D34,VLOOKUP(C34,$I$7:$J$12,2,0),D34),"")))</f>
        <v/>
      </c>
    </row>
    <row r="35" spans="2:7" x14ac:dyDescent="0.45">
      <c r="B35" s="45"/>
      <c r="C35" s="46"/>
      <c r="D35" s="47"/>
      <c r="E35" s="48"/>
      <c r="F35" s="21" t="str">
        <f t="shared" si="0"/>
        <v/>
      </c>
      <c r="G35" s="23" t="str">
        <f>IF(E35="","",IF($F$2="ぎふの木で学校まるごと木製品導入事業",D35,IF(AND($F$2="ぎふ県産材利用促進施設等整備事業",別紙様式１ー１!$B$10="備品導入支援"),IF(VLOOKUP(C35,$I$7:$J$12,2,0)&lt;D35,VLOOKUP(C35,$I$7:$J$12,2,0),D35),"")))</f>
        <v/>
      </c>
    </row>
    <row r="36" spans="2:7" x14ac:dyDescent="0.45">
      <c r="B36" s="45"/>
      <c r="C36" s="46"/>
      <c r="D36" s="47"/>
      <c r="E36" s="48"/>
      <c r="F36" s="21" t="str">
        <f t="shared" si="0"/>
        <v/>
      </c>
      <c r="G36" s="23" t="str">
        <f>IF(E36="","",IF($F$2="ぎふの木で学校まるごと木製品導入事業",D36,IF(AND($F$2="ぎふ県産材利用促進施設等整備事業",別紙様式１ー１!$B$10="備品導入支援"),IF(VLOOKUP(C36,$I$7:$J$12,2,0)&lt;D36,VLOOKUP(C36,$I$7:$J$12,2,0),D36),"")))</f>
        <v/>
      </c>
    </row>
    <row r="37" spans="2:7" x14ac:dyDescent="0.45">
      <c r="B37" s="45"/>
      <c r="C37" s="46"/>
      <c r="D37" s="47"/>
      <c r="E37" s="48"/>
      <c r="F37" s="21" t="str">
        <f t="shared" si="0"/>
        <v/>
      </c>
      <c r="G37" s="23" t="str">
        <f>IF(E37="","",IF($F$2="ぎふの木で学校まるごと木製品導入事業",D37,IF(AND($F$2="ぎふ県産材利用促進施設等整備事業",別紙様式１ー１!$B$10="備品導入支援"),IF(VLOOKUP(C37,$I$7:$J$12,2,0)&lt;D37,VLOOKUP(C37,$I$7:$J$12,2,0),D37),"")))</f>
        <v/>
      </c>
    </row>
    <row r="38" spans="2:7" x14ac:dyDescent="0.45">
      <c r="B38" s="49"/>
      <c r="C38" s="46"/>
      <c r="D38" s="47"/>
      <c r="E38" s="48"/>
      <c r="F38" s="21" t="str">
        <f t="shared" si="0"/>
        <v/>
      </c>
      <c r="G38" s="23" t="str">
        <f>IF(E38="","",IF($F$2="ぎふの木で学校まるごと木製品導入事業",D38,IF(AND($F$2="ぎふ県産材利用促進施設等整備事業",別紙様式１ー１!$B$10="備品導入支援"),IF(VLOOKUP(C38,$I$7:$J$12,2,0)&lt;D38,VLOOKUP(C38,$I$7:$J$12,2,0),D38),"")))</f>
        <v/>
      </c>
    </row>
    <row r="39" spans="2:7" x14ac:dyDescent="0.45">
      <c r="B39" s="45"/>
      <c r="C39" s="46"/>
      <c r="D39" s="47"/>
      <c r="E39" s="48"/>
      <c r="F39" s="21" t="str">
        <f t="shared" si="0"/>
        <v/>
      </c>
      <c r="G39" s="23" t="str">
        <f>IF(E39="","",IF($F$2="ぎふの木で学校まるごと木製品導入事業",D39,IF(AND($F$2="ぎふ県産材利用促進施設等整備事業",別紙様式１ー１!$B$10="備品導入支援"),IF(VLOOKUP(C39,$I$7:$J$12,2,0)&lt;D39,VLOOKUP(C39,$I$7:$J$12,2,0),D39),"")))</f>
        <v/>
      </c>
    </row>
    <row r="40" spans="2:7" x14ac:dyDescent="0.45">
      <c r="B40" s="45"/>
      <c r="C40" s="46"/>
      <c r="D40" s="47"/>
      <c r="E40" s="48"/>
      <c r="F40" s="21" t="str">
        <f t="shared" si="0"/>
        <v/>
      </c>
      <c r="G40" s="23" t="str">
        <f>IF(E40="","",IF($F$2="ぎふの木で学校まるごと木製品導入事業",D40,IF(AND($F$2="ぎふ県産材利用促進施設等整備事業",別紙様式１ー１!$B$10="備品導入支援"),IF(VLOOKUP(C40,$I$7:$J$12,2,0)&lt;D40,VLOOKUP(C40,$I$7:$J$12,2,0),D40),"")))</f>
        <v/>
      </c>
    </row>
    <row r="41" spans="2:7" x14ac:dyDescent="0.45">
      <c r="B41" s="45"/>
      <c r="C41" s="46"/>
      <c r="D41" s="47"/>
      <c r="E41" s="48"/>
      <c r="F41" s="21" t="str">
        <f t="shared" si="0"/>
        <v/>
      </c>
      <c r="G41" s="23" t="str">
        <f>IF(E41="","",IF($F$2="ぎふの木で学校まるごと木製品導入事業",D41,IF(AND($F$2="ぎふ県産材利用促進施設等整備事業",別紙様式１ー１!$B$10="備品導入支援"),IF(VLOOKUP(C41,$I$7:$J$12,2,0)&lt;D41,VLOOKUP(C41,$I$7:$J$12,2,0),D41),"")))</f>
        <v/>
      </c>
    </row>
    <row r="42" spans="2:7" ht="18.600000000000001" thickBot="1" x14ac:dyDescent="0.5">
      <c r="B42" s="50"/>
      <c r="C42" s="51"/>
      <c r="D42" s="52"/>
      <c r="E42" s="53"/>
      <c r="F42" s="22" t="str">
        <f t="shared" si="0"/>
        <v/>
      </c>
      <c r="G42" s="24" t="str">
        <f>IF(E42="","",IF($F$2="ぎふの木で学校まるごと木製品導入事業",D42,IF(AND($F$2="ぎふ県産材利用促進施設等整備事業",別紙様式１ー１!$B$10="備品導入支援"),IF(VLOOKUP(C42,$I$7:$J$12,2,0)&lt;D42,VLOOKUP(C42,$I$7:$J$12,2,0),D42),"")))</f>
        <v/>
      </c>
    </row>
    <row r="43" spans="2:7" ht="18.600000000000001" thickTop="1" x14ac:dyDescent="0.45">
      <c r="B43" s="87" t="s">
        <v>38</v>
      </c>
      <c r="C43" s="88"/>
      <c r="D43" s="88"/>
      <c r="E43" s="33">
        <f>SUM(E7:E42)</f>
        <v>0</v>
      </c>
      <c r="F43" s="33">
        <f>SUM(F7:F42)</f>
        <v>0</v>
      </c>
      <c r="G43" s="33">
        <f>SUM(G7:G42)</f>
        <v>0</v>
      </c>
    </row>
    <row r="44" spans="2:7" x14ac:dyDescent="0.45">
      <c r="B44" s="89" t="s">
        <v>39</v>
      </c>
      <c r="C44" s="90"/>
      <c r="D44" s="90"/>
      <c r="E44" s="34"/>
      <c r="F44" s="34">
        <f>ROUNDDOWN(F43*0.1,0)</f>
        <v>0</v>
      </c>
      <c r="G44" s="34">
        <f>IF(G4="一般課税事業者",0,ROUNDDOWN(G43*0.1,0))</f>
        <v>0</v>
      </c>
    </row>
    <row r="45" spans="2:7" ht="18.600000000000001" thickBot="1" x14ac:dyDescent="0.5">
      <c r="B45" s="82" t="s">
        <v>40</v>
      </c>
      <c r="C45" s="83"/>
      <c r="D45" s="83"/>
      <c r="E45" s="35"/>
      <c r="F45" s="35">
        <f>F43+F44</f>
        <v>0</v>
      </c>
      <c r="G45" s="35">
        <f>ROUNDDOWN(G43+G44,-3)</f>
        <v>0</v>
      </c>
    </row>
    <row r="46" spans="2:7" ht="18.600000000000001" thickBot="1" x14ac:dyDescent="0.5">
      <c r="F46" s="42" t="s">
        <v>53</v>
      </c>
      <c r="G46" s="43">
        <f>ROUNDDOWN(G45/2,-3)</f>
        <v>0</v>
      </c>
    </row>
    <row r="47" spans="2:7" x14ac:dyDescent="0.45">
      <c r="B47" t="s">
        <v>88</v>
      </c>
    </row>
  </sheetData>
  <sheetProtection password="CAA0" sheet="1" objects="1" scenarios="1"/>
  <mergeCells count="6">
    <mergeCell ref="B45:D45"/>
    <mergeCell ref="F2:G2"/>
    <mergeCell ref="C4:D4"/>
    <mergeCell ref="I5:J5"/>
    <mergeCell ref="B43:D43"/>
    <mergeCell ref="B44:D44"/>
  </mergeCells>
  <phoneticPr fontId="1"/>
  <dataValidations count="1">
    <dataValidation type="list" allowBlank="1" showInputMessage="1" showErrorMessage="1" sqref="C7:C42">
      <formula1>$I$7:$I$12</formula1>
    </dataValidation>
  </dataValidations>
  <printOptions horizontalCentered="1"/>
  <pageMargins left="0.70866141732283472" right="0.70866141732283472" top="0.74803149606299213" bottom="0.74803149606299213" header="0.31496062992125984" footer="0.31496062992125984"/>
  <pageSetup paperSize="9" scale="7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
  <sheetViews>
    <sheetView topLeftCell="C1" workbookViewId="0">
      <selection activeCell="L7" sqref="L7"/>
    </sheetView>
  </sheetViews>
  <sheetFormatPr defaultColWidth="7" defaultRowHeight="18" x14ac:dyDescent="0.45"/>
  <cols>
    <col min="1" max="1" width="7" customWidth="1"/>
    <col min="2" max="4" width="8.09765625" bestFit="1" customWidth="1"/>
  </cols>
  <sheetData>
    <row r="1" spans="1:26" x14ac:dyDescent="0.45">
      <c r="A1" t="str">
        <f>別紙様式１ー１!$A3</f>
        <v>記入日</v>
      </c>
      <c r="B1" t="str">
        <f>別紙様式１ー１!$A4</f>
        <v>事業主体名</v>
      </c>
      <c r="C1" t="str">
        <f>別紙様式１ー１!$A5</f>
        <v>担当者名</v>
      </c>
      <c r="D1" t="str">
        <f>別紙様式１ー１!$A6</f>
        <v>担当者連絡先</v>
      </c>
      <c r="E1" t="str">
        <f>別紙様式１ー１!$A7</f>
        <v>担当者メールアドレス</v>
      </c>
      <c r="F1" t="str">
        <f>別紙様式１ー１!$A9</f>
        <v>利用事業名</v>
      </c>
      <c r="G1" t="str">
        <f>別紙様式１ー１!$A10</f>
        <v>利用メニュー</v>
      </c>
      <c r="H1" t="str">
        <f>別紙様式１ー１!$A11</f>
        <v>施設所在市町村名</v>
      </c>
      <c r="I1" t="str">
        <f>別紙様式１ー１!$A12</f>
        <v>事業実施主体</v>
      </c>
      <c r="J1" t="str">
        <f>別紙様式１ー１!$A13</f>
        <v>消費税の課税</v>
      </c>
      <c r="K1" t="str">
        <f>別紙様式１ー１!$A14</f>
        <v>施設名称</v>
      </c>
      <c r="L1" t="str">
        <f>別紙様式１ー１!$A15</f>
        <v>施設用途</v>
      </c>
      <c r="M1" t="str">
        <f>別紙様式１ー１!$A16</f>
        <v>施設年間利用（予定）者数（人）</v>
      </c>
      <c r="N1" t="str">
        <f>別紙様式１ー１!$A17</f>
        <v>総延べ床面積（㎡)</v>
      </c>
      <c r="O1" t="str">
        <f>別紙様式１ー１!$A18</f>
        <v>補助対象延べ床面積（㎡)</v>
      </c>
      <c r="P1" t="str">
        <f>別紙様式１ー１!$A19</f>
        <v>施設規模（階）</v>
      </c>
      <c r="Q1" t="str">
        <f>別紙様式１ー１!$A20</f>
        <v>予定総事業費（千円）</v>
      </c>
      <c r="R1" t="str">
        <f>別紙様式１ー１!$A21</f>
        <v>設計者</v>
      </c>
      <c r="S1" t="str">
        <f>別紙様式１ー１!$A22</f>
        <v>活用予定の他の補助制度名</v>
      </c>
      <c r="T1" t="str">
        <f>別紙様式１ー１!$A23</f>
        <v>融資活用予定の有無</v>
      </c>
      <c r="U1" t="str">
        <f>別紙様式１ー１!$A24</f>
        <v>借入先（上記が有の場合）</v>
      </c>
      <c r="V1" t="str">
        <f>別紙様式１ー１!$A25</f>
        <v>担保設定（上記が有の場合）</v>
      </c>
      <c r="W1" t="str">
        <f>別紙様式１ー１!$A26</f>
        <v>着手予定年月</v>
      </c>
      <c r="X1" t="str">
        <f>別紙様式１ー１!$A27</f>
        <v>完了予定年月</v>
      </c>
      <c r="Y1" t="str">
        <f>別紙様式１ー１!$A28</f>
        <v>協定締結（予定）の有無</v>
      </c>
      <c r="Z1" t="str">
        <f>別紙様式１ー１!$A29</f>
        <v>備　　考</v>
      </c>
    </row>
    <row r="2" spans="1:26" x14ac:dyDescent="0.45">
      <c r="A2" s="75">
        <f>別紙様式１ー１!$B3</f>
        <v>0</v>
      </c>
      <c r="B2" s="75">
        <f>別紙様式１ー１!$B4</f>
        <v>0</v>
      </c>
      <c r="C2" s="75">
        <f>別紙様式１ー１!$B5</f>
        <v>0</v>
      </c>
      <c r="D2" s="75">
        <f>別紙様式１ー１!$B6</f>
        <v>0</v>
      </c>
      <c r="E2" s="75">
        <f>別紙様式１ー１!$B7</f>
        <v>0</v>
      </c>
      <c r="F2" s="75" t="str">
        <f>別紙様式１ー１!$B9</f>
        <v>ぎふ県産材利用促進施設等整備事業</v>
      </c>
      <c r="G2" s="75" t="str">
        <f>別紙様式１ー１!$B10</f>
        <v>木造化支援（教育・福祉・商業・観光・医療施設等の木造化支援）</v>
      </c>
      <c r="H2" s="75">
        <f>別紙様式１ー１!$B11</f>
        <v>0</v>
      </c>
      <c r="I2" s="75">
        <f>別紙様式１ー１!$B12</f>
        <v>0</v>
      </c>
      <c r="J2" s="75">
        <f>別紙様式１ー１!$B13</f>
        <v>0</v>
      </c>
      <c r="K2" s="75">
        <f>別紙様式１ー１!$B14</f>
        <v>0</v>
      </c>
      <c r="L2" s="75">
        <f>別紙様式１ー１!$B15</f>
        <v>0</v>
      </c>
      <c r="M2" s="75">
        <f>別紙様式１ー１!$B16</f>
        <v>0</v>
      </c>
      <c r="N2" s="75">
        <f>別紙様式１ー１!$B17</f>
        <v>0</v>
      </c>
      <c r="O2" s="75">
        <f>別紙様式１ー１!$B18</f>
        <v>0</v>
      </c>
      <c r="P2" s="75">
        <f>別紙様式１ー１!$B19</f>
        <v>0</v>
      </c>
      <c r="Q2" s="75">
        <f>別紙様式１ー１!$B20</f>
        <v>0</v>
      </c>
      <c r="R2" s="75">
        <f>別紙様式１ー１!$B21</f>
        <v>0</v>
      </c>
      <c r="S2" s="75">
        <f>別紙様式１ー１!$B22</f>
        <v>0</v>
      </c>
      <c r="T2" s="75">
        <f>別紙様式１ー１!$B23</f>
        <v>0</v>
      </c>
      <c r="U2" s="75">
        <f>別紙様式１ー１!$B24</f>
        <v>0</v>
      </c>
      <c r="V2" s="75">
        <f>別紙様式１ー１!$B25</f>
        <v>0</v>
      </c>
      <c r="W2" s="75">
        <f>別紙様式１ー１!$B26</f>
        <v>0</v>
      </c>
      <c r="X2" s="75">
        <f>別紙様式１ー１!$B27</f>
        <v>0</v>
      </c>
      <c r="Y2" s="75">
        <f>別紙様式１ー１!$B28</f>
        <v>0</v>
      </c>
      <c r="Z2" s="75">
        <f>別紙様式１ー１!$B29</f>
        <v>0</v>
      </c>
    </row>
  </sheetData>
  <sheetProtection password="CAA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別紙様式１ー１</vt:lpstr>
      <vt:lpstr>選択肢</vt:lpstr>
      <vt:lpstr>別紙様式１ー２</vt:lpstr>
      <vt:lpstr>集計</vt:lpstr>
      <vt:lpstr>別紙様式１ー１!Print_Area</vt:lpstr>
      <vt:lpstr>ああ</vt:lpstr>
      <vt:lpstr>あああ</vt:lpstr>
      <vt:lpstr>ああああああああああああああああ</vt:lpstr>
      <vt:lpstr>ぎふの木で学校まるごと木製品導入事業</vt:lpstr>
      <vt:lpstr>ぎふ県産材利用促進施設等整備事業</vt:lpstr>
      <vt:lpstr>木の香る快適な公共施設等整備事業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2023-06-14T02:00:11Z</cp:lastPrinted>
  <dcterms:created xsi:type="dcterms:W3CDTF">2023-06-07T05:01:14Z</dcterms:created>
  <dcterms:modified xsi:type="dcterms:W3CDTF">2023-06-14T23:56:20Z</dcterms:modified>
</cp:coreProperties>
</file>