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tai.local\fssroot2\3005環境生活部\0411県民生活課\ＮＰＯ・宗教法人係\H30他部局等照会回答\いろいろエクセル化\"/>
    </mc:Choice>
  </mc:AlternateContent>
  <bookViews>
    <workbookView xWindow="0" yWindow="0" windowWidth="20490" windowHeight="7740"/>
  </bookViews>
  <sheets>
    <sheet name="基本データ" sheetId="2" r:id="rId1"/>
    <sheet name="申請書" sheetId="6" r:id="rId2"/>
    <sheet name="議事録" sheetId="1" r:id="rId3"/>
    <sheet name="確認書" sheetId="3" r:id="rId4"/>
    <sheet name="役員名簿" sheetId="4" r:id="rId5"/>
    <sheet name="就任承諾書" sheetId="5" r:id="rId6"/>
  </sheets>
  <definedNames>
    <definedName name="_xlnm.Print_Area" localSheetId="0">基本データ!$A$1:$P$44</definedName>
    <definedName name="_xlnm.Print_Area" localSheetId="2">議事録!$A$1:$C$44</definedName>
    <definedName name="_xlnm.Print_Area" localSheetId="5">就任承諾書!$A$1:$J$25</definedName>
    <definedName name="_xlnm.Print_Area" localSheetId="1">申請書!$A$1:$I$50</definedName>
    <definedName name="_xlnm.Print_Area" localSheetId="4">役員名簿!$C$1:$F$25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4" l="1"/>
  <c r="A5" i="3" l="1"/>
  <c r="E15" i="6"/>
  <c r="B31" i="6"/>
  <c r="B28" i="6"/>
  <c r="B25" i="6"/>
  <c r="E13" i="6"/>
  <c r="E11" i="6"/>
  <c r="B13" i="4"/>
  <c r="C13" i="4"/>
  <c r="D13" i="4"/>
  <c r="E13" i="4"/>
  <c r="F13" i="4"/>
  <c r="B14" i="4"/>
  <c r="C14" i="4"/>
  <c r="D14" i="4"/>
  <c r="E14" i="4"/>
  <c r="F14" i="4"/>
  <c r="B15" i="4"/>
  <c r="C15" i="4"/>
  <c r="D15" i="4"/>
  <c r="E15" i="4"/>
  <c r="F15" i="4"/>
  <c r="B16" i="4"/>
  <c r="C16" i="4"/>
  <c r="D16" i="4"/>
  <c r="E16" i="4"/>
  <c r="F16" i="4"/>
  <c r="B17" i="4"/>
  <c r="C17" i="4"/>
  <c r="D17" i="4"/>
  <c r="E17" i="4"/>
  <c r="F17" i="4"/>
  <c r="B18" i="4"/>
  <c r="C18" i="4"/>
  <c r="D18" i="4"/>
  <c r="E18" i="4"/>
  <c r="F18" i="4"/>
  <c r="B19" i="4"/>
  <c r="C19" i="4"/>
  <c r="D19" i="4"/>
  <c r="E19" i="4"/>
  <c r="F19" i="4"/>
  <c r="T28" i="2"/>
  <c r="T29" i="2"/>
  <c r="T30" i="2"/>
  <c r="T31" i="2"/>
  <c r="T32" i="2"/>
  <c r="T33" i="2"/>
  <c r="T34" i="2"/>
  <c r="T35" i="2"/>
  <c r="T36" i="2"/>
  <c r="T37" i="2"/>
  <c r="T38" i="2"/>
  <c r="T39" i="2"/>
  <c r="B6" i="4"/>
  <c r="C6" i="4"/>
  <c r="B7" i="4"/>
  <c r="C7" i="4"/>
  <c r="B8" i="4"/>
  <c r="C8" i="4"/>
  <c r="B9" i="4"/>
  <c r="C9" i="4"/>
  <c r="B10" i="4"/>
  <c r="C10" i="4"/>
  <c r="B11" i="4"/>
  <c r="C11" i="4"/>
  <c r="B12" i="4"/>
  <c r="C12" i="4"/>
  <c r="B20" i="4"/>
  <c r="C20" i="4"/>
  <c r="B21" i="4"/>
  <c r="C21" i="4"/>
  <c r="B22" i="4"/>
  <c r="C22" i="4"/>
  <c r="B23" i="4"/>
  <c r="C23" i="4"/>
  <c r="C5" i="4"/>
  <c r="B5" i="4"/>
  <c r="D6" i="4"/>
  <c r="E6" i="4"/>
  <c r="F6" i="4"/>
  <c r="D7" i="4"/>
  <c r="E7" i="4"/>
  <c r="F7" i="4"/>
  <c r="D8" i="4"/>
  <c r="E8" i="4"/>
  <c r="F8" i="4"/>
  <c r="D9" i="4"/>
  <c r="E9" i="4"/>
  <c r="F9" i="4"/>
  <c r="D10" i="4"/>
  <c r="E10" i="4"/>
  <c r="F10" i="4"/>
  <c r="D11" i="4"/>
  <c r="E11" i="4"/>
  <c r="F11" i="4"/>
  <c r="D12" i="4"/>
  <c r="E12" i="4"/>
  <c r="F12" i="4"/>
  <c r="D20" i="4"/>
  <c r="E20" i="4"/>
  <c r="F20" i="4"/>
  <c r="D21" i="4"/>
  <c r="E21" i="4"/>
  <c r="F21" i="4"/>
  <c r="D22" i="4"/>
  <c r="E22" i="4"/>
  <c r="F22" i="4"/>
  <c r="D23" i="4"/>
  <c r="E23" i="4"/>
  <c r="F23" i="4"/>
  <c r="F5" i="4"/>
  <c r="D5" i="4"/>
  <c r="E3" i="4"/>
  <c r="A15" i="5" s="1"/>
  <c r="G12" i="5"/>
  <c r="F10" i="5"/>
  <c r="T27" i="2"/>
  <c r="T26" i="2" s="1"/>
  <c r="T25" i="2" s="1"/>
  <c r="V27" i="2" s="1"/>
  <c r="B4" i="5" l="1"/>
  <c r="S33" i="2"/>
  <c r="S34" i="2"/>
  <c r="S35" i="2"/>
  <c r="S36" i="2"/>
  <c r="S37" i="2"/>
  <c r="S38" i="2"/>
  <c r="S4" i="2" l="1"/>
  <c r="A3" i="1" s="1"/>
  <c r="F17" i="3"/>
  <c r="F16" i="3"/>
  <c r="E14" i="3"/>
  <c r="C44" i="1"/>
  <c r="C42" i="1"/>
  <c r="C40" i="1"/>
  <c r="S6" i="2"/>
  <c r="C34" i="1"/>
  <c r="C37" i="1"/>
  <c r="C36" i="1"/>
  <c r="C35" i="1"/>
  <c r="C29" i="1"/>
  <c r="C26" i="1"/>
  <c r="C24" i="1"/>
  <c r="C23" i="1"/>
  <c r="C21" i="1"/>
  <c r="S17" i="2"/>
  <c r="C22" i="1" s="1"/>
  <c r="S43" i="2"/>
  <c r="S39" i="2"/>
  <c r="S26" i="2"/>
  <c r="S27" i="2"/>
  <c r="S28" i="2"/>
  <c r="S29" i="2"/>
  <c r="S30" i="2"/>
  <c r="S31" i="2"/>
  <c r="S32" i="2"/>
  <c r="S40" i="2"/>
  <c r="S41" i="2"/>
  <c r="S42" i="2"/>
  <c r="S25" i="2"/>
  <c r="S20" i="2"/>
  <c r="C31" i="1" s="1"/>
  <c r="S21" i="2"/>
  <c r="C32" i="1" s="1"/>
  <c r="S22" i="2"/>
  <c r="C33" i="1" s="1"/>
  <c r="S19" i="2"/>
  <c r="C30" i="1" s="1"/>
  <c r="S8" i="2"/>
  <c r="A5" i="1" s="1"/>
  <c r="S5" i="2"/>
  <c r="A4" i="1" s="1"/>
  <c r="S3" i="2"/>
  <c r="A1" i="1" s="1"/>
  <c r="B10" i="3" l="1"/>
  <c r="C39" i="1"/>
  <c r="V25" i="2"/>
  <c r="C27" i="1" s="1"/>
  <c r="V26" i="2"/>
</calcChain>
</file>

<file path=xl/sharedStrings.xml><?xml version="1.0" encoding="utf-8"?>
<sst xmlns="http://schemas.openxmlformats.org/spreadsheetml/2006/main" count="238" uniqueCount="147">
  <si>
    <t>４　審議事項</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</si>
  <si>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</si>
  <si>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</si>
  <si>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</si>
  <si>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</si>
  <si>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</si>
  <si>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</si>
  <si>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</si>
  <si>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</si>
  <si>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</si>
  <si>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</si>
  <si>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</si>
  <si>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</si>
  <si>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申請に際しての軽微な変更について</t>
    <phoneticPr fontId="2"/>
  </si>
  <si>
    <t>事務所の所在地について</t>
    <phoneticPr fontId="2"/>
  </si>
  <si>
    <t>設立代表者の選任について</t>
    <phoneticPr fontId="2"/>
  </si>
  <si>
    <t>確認書について</t>
    <phoneticPr fontId="2"/>
  </si>
  <si>
    <t>入会金及び会費について</t>
    <phoneticPr fontId="2"/>
  </si>
  <si>
    <t>役員等に関する件</t>
    <phoneticPr fontId="2"/>
  </si>
  <si>
    <t>設立当初の財産に関する件</t>
    <phoneticPr fontId="2"/>
  </si>
  <si>
    <t>定款に関する件</t>
    <phoneticPr fontId="2"/>
  </si>
  <si>
    <t>設立趣旨に関する件</t>
    <phoneticPr fontId="2"/>
  </si>
  <si>
    <t>議事録署名人の選任の件</t>
    <phoneticPr fontId="2"/>
  </si>
  <si>
    <t>議長選任の件</t>
    <phoneticPr fontId="2"/>
  </si>
  <si>
    <t>設立当初の事業年度及び次年度の事業計画及び活動予算について</t>
    <rPh sb="11" eb="12">
      <t>ジ</t>
    </rPh>
    <phoneticPr fontId="2"/>
  </si>
  <si>
    <t>５　議事の経過の概要及び議決の結果</t>
    <phoneticPr fontId="2"/>
  </si>
  <si>
    <t>法人名</t>
    <rPh sb="0" eb="3">
      <t>ホウジンメイ</t>
    </rPh>
    <phoneticPr fontId="2"/>
  </si>
  <si>
    <t>総会開催日時</t>
    <rPh sb="0" eb="2">
      <t>ソウカイ</t>
    </rPh>
    <rPh sb="2" eb="6">
      <t>カイサイニチジ</t>
    </rPh>
    <phoneticPr fontId="2"/>
  </si>
  <si>
    <t>令和</t>
    <rPh sb="0" eb="2">
      <t>レイワ</t>
    </rPh>
    <phoneticPr fontId="2"/>
  </si>
  <si>
    <t>年</t>
    <rPh sb="0" eb="1">
      <t>ネン</t>
    </rPh>
    <phoneticPr fontId="2"/>
  </si>
  <si>
    <t>月</t>
    <rPh sb="0" eb="1">
      <t>ツキ</t>
    </rPh>
    <phoneticPr fontId="2"/>
  </si>
  <si>
    <t>日</t>
    <rPh sb="0" eb="1">
      <t>ヒ</t>
    </rPh>
    <phoneticPr fontId="2"/>
  </si>
  <si>
    <t>時</t>
    <rPh sb="0" eb="1">
      <t>ジ</t>
    </rPh>
    <phoneticPr fontId="2"/>
  </si>
  <si>
    <t>分から</t>
    <rPh sb="0" eb="1">
      <t>ブン</t>
    </rPh>
    <phoneticPr fontId="2"/>
  </si>
  <si>
    <t>分まで</t>
    <rPh sb="0" eb="1">
      <t>フン</t>
    </rPh>
    <phoneticPr fontId="2"/>
  </si>
  <si>
    <t>開催地住所</t>
    <rPh sb="0" eb="5">
      <t>カイサイチジュウショ</t>
    </rPh>
    <phoneticPr fontId="2"/>
  </si>
  <si>
    <t>開催地建物名称</t>
    <rPh sb="0" eb="3">
      <t>カイサイチ</t>
    </rPh>
    <rPh sb="3" eb="5">
      <t>タテモノ</t>
    </rPh>
    <rPh sb="5" eb="7">
      <t>メイショウ</t>
    </rPh>
    <phoneticPr fontId="2"/>
  </si>
  <si>
    <t>開催地建物部屋名称</t>
    <rPh sb="0" eb="5">
      <t>カイサイチタテモノ</t>
    </rPh>
    <rPh sb="5" eb="9">
      <t>ヘヤメイショウ</t>
    </rPh>
    <phoneticPr fontId="2"/>
  </si>
  <si>
    <t>総出席者数</t>
    <rPh sb="0" eb="1">
      <t>ソウ</t>
    </rPh>
    <rPh sb="1" eb="5">
      <t>シュッセキシャスウ</t>
    </rPh>
    <phoneticPr fontId="2"/>
  </si>
  <si>
    <t>　うち書面表決者</t>
    <rPh sb="3" eb="8">
      <t>ショメンヒョウケツシャ</t>
    </rPh>
    <phoneticPr fontId="2"/>
  </si>
  <si>
    <t>　うち表決委任者</t>
    <rPh sb="3" eb="8">
      <t>ヒョウケツイニンシャ</t>
    </rPh>
    <phoneticPr fontId="2"/>
  </si>
  <si>
    <t>議長</t>
    <rPh sb="0" eb="2">
      <t>ギチョウ</t>
    </rPh>
    <phoneticPr fontId="2"/>
  </si>
  <si>
    <t>審議事項説明者</t>
    <rPh sb="0" eb="7">
      <t>シンギジコウセツメイシャ</t>
    </rPh>
    <phoneticPr fontId="2"/>
  </si>
  <si>
    <t>議事録署名人１</t>
    <rPh sb="0" eb="3">
      <t>ギジロク</t>
    </rPh>
    <rPh sb="3" eb="5">
      <t>ショメイ</t>
    </rPh>
    <rPh sb="5" eb="6">
      <t>ニン</t>
    </rPh>
    <phoneticPr fontId="2"/>
  </si>
  <si>
    <t>議事録署名人２</t>
    <rPh sb="0" eb="6">
      <t>ギジロクショメイニン</t>
    </rPh>
    <phoneticPr fontId="2"/>
  </si>
  <si>
    <t>理事長</t>
    <rPh sb="0" eb="3">
      <t>リジチョウ</t>
    </rPh>
    <phoneticPr fontId="2"/>
  </si>
  <si>
    <t>理事</t>
    <rPh sb="0" eb="2">
      <t>リジ</t>
    </rPh>
    <phoneticPr fontId="2"/>
  </si>
  <si>
    <t>正会員入会金</t>
    <rPh sb="0" eb="3">
      <t>セイカイイン</t>
    </rPh>
    <rPh sb="3" eb="6">
      <t>ニュウカイキン</t>
    </rPh>
    <phoneticPr fontId="2"/>
  </si>
  <si>
    <t>正会員年会費</t>
    <rPh sb="0" eb="3">
      <t>セイカイイン</t>
    </rPh>
    <rPh sb="3" eb="6">
      <t>ネンカイヒ</t>
    </rPh>
    <phoneticPr fontId="2"/>
  </si>
  <si>
    <t>賛助会員入会金</t>
    <rPh sb="0" eb="4">
      <t>サンジョカイイン</t>
    </rPh>
    <rPh sb="4" eb="7">
      <t>ニュウカイキン</t>
    </rPh>
    <phoneticPr fontId="2"/>
  </si>
  <si>
    <t>賛助会員年会費</t>
    <rPh sb="0" eb="7">
      <t>サンジョカイインネンカイヒ</t>
    </rPh>
    <phoneticPr fontId="2"/>
  </si>
  <si>
    <t>設立代表者</t>
    <rPh sb="0" eb="5">
      <t>セツリツダイヒョウシャ</t>
    </rPh>
    <phoneticPr fontId="2"/>
  </si>
  <si>
    <t>法人事務所所在地</t>
    <rPh sb="0" eb="8">
      <t>ホウジンジムショショザイチ</t>
    </rPh>
    <phoneticPr fontId="2"/>
  </si>
  <si>
    <t>00</t>
    <phoneticPr fontId="2"/>
  </si>
  <si>
    <t>16</t>
    <phoneticPr fontId="2"/>
  </si>
  <si>
    <t>○○公民館</t>
    <rPh sb="2" eb="5">
      <t>コウミンカン</t>
    </rPh>
    <phoneticPr fontId="2"/>
  </si>
  <si>
    <t>会議室</t>
    <rPh sb="0" eb="3">
      <t>カイギシツ</t>
    </rPh>
    <phoneticPr fontId="2"/>
  </si>
  <si>
    <t>人</t>
    <rPh sb="0" eb="1">
      <t>ニン</t>
    </rPh>
    <phoneticPr fontId="2"/>
  </si>
  <si>
    <t>番地まで記載</t>
    <rPh sb="0" eb="2">
      <t>バンチ</t>
    </rPh>
    <rPh sb="4" eb="6">
      <t>キサイ</t>
    </rPh>
    <phoneticPr fontId="2"/>
  </si>
  <si>
    <t>円</t>
    <rPh sb="0" eb="1">
      <t>エン</t>
    </rPh>
    <phoneticPr fontId="2"/>
  </si>
  <si>
    <t>岐阜　太郎</t>
    <rPh sb="0" eb="2">
      <t>ギフ</t>
    </rPh>
    <rPh sb="3" eb="5">
      <t>タロウ</t>
    </rPh>
    <phoneticPr fontId="2"/>
  </si>
  <si>
    <t>大垣　次郎</t>
    <rPh sb="0" eb="2">
      <t>オオガキ</t>
    </rPh>
    <rPh sb="3" eb="5">
      <t>ジロウ</t>
    </rPh>
    <phoneticPr fontId="2"/>
  </si>
  <si>
    <t>高山　三郎</t>
    <rPh sb="0" eb="2">
      <t>タカヤマ</t>
    </rPh>
    <rPh sb="3" eb="5">
      <t>サブロウ</t>
    </rPh>
    <phoneticPr fontId="2"/>
  </si>
  <si>
    <t>多治見　四郎</t>
    <rPh sb="0" eb="3">
      <t>タジミ</t>
    </rPh>
    <rPh sb="4" eb="6">
      <t>シロウ</t>
    </rPh>
    <phoneticPr fontId="2"/>
  </si>
  <si>
    <t>関　五郎</t>
    <rPh sb="0" eb="1">
      <t>セキ</t>
    </rPh>
    <rPh sb="2" eb="4">
      <t>ゴロウ</t>
    </rPh>
    <phoneticPr fontId="2"/>
  </si>
  <si>
    <t>中津川　六郎</t>
    <rPh sb="0" eb="3">
      <t>ナカツガワ</t>
    </rPh>
    <rPh sb="4" eb="6">
      <t>ロクロウ</t>
    </rPh>
    <phoneticPr fontId="2"/>
  </si>
  <si>
    <t>美濃　七郎</t>
    <rPh sb="0" eb="2">
      <t>ミノ</t>
    </rPh>
    <rPh sb="3" eb="5">
      <t>シチロウ</t>
    </rPh>
    <phoneticPr fontId="2"/>
  </si>
  <si>
    <t>瑞浪　八郎</t>
    <rPh sb="0" eb="2">
      <t>ミズナミ</t>
    </rPh>
    <rPh sb="3" eb="5">
      <t>ハチロウ</t>
    </rPh>
    <phoneticPr fontId="2"/>
  </si>
  <si>
    <t>羽島　九郎</t>
    <rPh sb="0" eb="2">
      <t>ハシマ</t>
    </rPh>
    <rPh sb="3" eb="5">
      <t>クロウ</t>
    </rPh>
    <phoneticPr fontId="2"/>
  </si>
  <si>
    <t>恵那　一子</t>
    <rPh sb="0" eb="2">
      <t>エナ</t>
    </rPh>
    <rPh sb="3" eb="5">
      <t>イチコ</t>
    </rPh>
    <phoneticPr fontId="2"/>
  </si>
  <si>
    <t>各務原　四子</t>
    <rPh sb="0" eb="3">
      <t>カカミガハラ</t>
    </rPh>
    <rPh sb="4" eb="5">
      <t>ヨン</t>
    </rPh>
    <rPh sb="5" eb="6">
      <t>コ</t>
    </rPh>
    <phoneticPr fontId="2"/>
  </si>
  <si>
    <t>可児　五子</t>
    <rPh sb="0" eb="2">
      <t>カニ</t>
    </rPh>
    <rPh sb="3" eb="5">
      <t>イツコ</t>
    </rPh>
    <phoneticPr fontId="2"/>
  </si>
  <si>
    <t>ぎふ○○会</t>
    <rPh sb="4" eb="5">
      <t>カイ</t>
    </rPh>
    <phoneticPr fontId="2"/>
  </si>
  <si>
    <t>　設立当初の財産について、別紙財産目録を配布し諮ったところ、全員異議なく承認された。</t>
    <phoneticPr fontId="2"/>
  </si>
  <si>
    <t>　また、役員報酬については全員無しとした。</t>
    <phoneticPr fontId="2"/>
  </si>
  <si>
    <t>　以上、この議事録が正確であることを証します。</t>
    <phoneticPr fontId="2"/>
  </si>
  <si>
    <t xml:space="preserve">                                確　　認　　書</t>
  </si>
  <si>
    <t>住民票等のとおり記載</t>
    <rPh sb="0" eb="3">
      <t>ジュウミンヒョウ</t>
    </rPh>
    <rPh sb="3" eb="4">
      <t>トウ</t>
    </rPh>
    <rPh sb="8" eb="10">
      <t>キサイ</t>
    </rPh>
    <phoneticPr fontId="2"/>
  </si>
  <si>
    <t>こちらの着色されたセルに必要事項を記載してください。</t>
    <rPh sb="4" eb="6">
      <t>チャクショク</t>
    </rPh>
    <rPh sb="12" eb="16">
      <t>ヒツヨウジコウ</t>
    </rPh>
    <rPh sb="17" eb="19">
      <t>キサイ</t>
    </rPh>
    <phoneticPr fontId="2"/>
  </si>
  <si>
    <t>　監事</t>
    <rPh sb="1" eb="3">
      <t>カンジ</t>
    </rPh>
    <phoneticPr fontId="2"/>
  </si>
  <si>
    <t>　設立代表者住所</t>
    <rPh sb="1" eb="6">
      <t>セツリツダイヒョウシャ</t>
    </rPh>
    <rPh sb="6" eb="8">
      <t>ジュウショ</t>
    </rPh>
    <phoneticPr fontId="2"/>
  </si>
  <si>
    <t>区分</t>
    <rPh sb="0" eb="2">
      <t>クブン</t>
    </rPh>
    <phoneticPr fontId="2"/>
  </si>
  <si>
    <t>役職名</t>
    <rPh sb="0" eb="3">
      <t>ヤクショクメイ</t>
    </rPh>
    <phoneticPr fontId="2"/>
  </si>
  <si>
    <t>氏名</t>
    <rPh sb="0" eb="2">
      <t>シメイ</t>
    </rPh>
    <phoneticPr fontId="2"/>
  </si>
  <si>
    <t>副理事長</t>
    <rPh sb="0" eb="4">
      <t>フクリジチョウ</t>
    </rPh>
    <phoneticPr fontId="2"/>
  </si>
  <si>
    <t>※うまく印刷されない場合は、行幅を適宜修正してください</t>
    <rPh sb="14" eb="16">
      <t>ギョウハバ</t>
    </rPh>
    <rPh sb="17" eb="21">
      <t>テキギシュウセイ</t>
    </rPh>
    <phoneticPr fontId="2"/>
  </si>
  <si>
    <t>その他審議した事項がある場合は、適宜行挿入し直接入力してください</t>
    <rPh sb="2" eb="5">
      <t>タシンギ</t>
    </rPh>
    <rPh sb="7" eb="9">
      <t>ジコウ</t>
    </rPh>
    <rPh sb="12" eb="14">
      <t>バアイ</t>
    </rPh>
    <rPh sb="16" eb="21">
      <t>テキギギョウソウニュウ</t>
    </rPh>
    <rPh sb="22" eb="26">
      <t>チョクセツニュウリョク</t>
    </rPh>
    <phoneticPr fontId="2"/>
  </si>
  <si>
    <t>←実情に合わせて修正してください</t>
    <rPh sb="1" eb="3">
      <t>ジツジョウ</t>
    </rPh>
    <rPh sb="4" eb="5">
      <t>ア</t>
    </rPh>
    <rPh sb="8" eb="10">
      <t>シュウセイ</t>
    </rPh>
    <phoneticPr fontId="2"/>
  </si>
  <si>
    <t>←賛助会員を設置しない場合は削除、その他会員を設置する場合は、適宜行挿入し直接入力してください</t>
    <rPh sb="1" eb="5">
      <t>サンジョカイイン</t>
    </rPh>
    <rPh sb="6" eb="8">
      <t>セッチ</t>
    </rPh>
    <rPh sb="11" eb="13">
      <t>バアイ</t>
    </rPh>
    <rPh sb="14" eb="16">
      <t>サクジョ</t>
    </rPh>
    <rPh sb="19" eb="22">
      <t>タカイイン</t>
    </rPh>
    <rPh sb="23" eb="25">
      <t>セッチ</t>
    </rPh>
    <rPh sb="27" eb="29">
      <t>バアイ</t>
    </rPh>
    <rPh sb="31" eb="36">
      <t>テキギギョウソウニュウ</t>
    </rPh>
    <rPh sb="37" eb="41">
      <t>チョクセツニュウリョク</t>
    </rPh>
    <phoneticPr fontId="2"/>
  </si>
  <si>
    <t>役員名簿</t>
    <rPh sb="0" eb="4">
      <t>ヤクインメイボ</t>
    </rPh>
    <phoneticPr fontId="2"/>
  </si>
  <si>
    <t>番号</t>
    <rPh sb="0" eb="2">
      <t>バンゴウ</t>
    </rPh>
    <phoneticPr fontId="2"/>
  </si>
  <si>
    <t>理事・
監事の別</t>
    <rPh sb="0" eb="2">
      <t>リジ</t>
    </rPh>
    <rPh sb="4" eb="6">
      <t>カンジ</t>
    </rPh>
    <rPh sb="7" eb="8">
      <t>ベツ</t>
    </rPh>
    <phoneticPr fontId="2"/>
  </si>
  <si>
    <t>役職名</t>
    <rPh sb="0" eb="3">
      <t>ヤクショクメイ</t>
    </rPh>
    <phoneticPr fontId="2"/>
  </si>
  <si>
    <t>氏名</t>
    <rPh sb="0" eb="2">
      <t>シメイ</t>
    </rPh>
    <phoneticPr fontId="2"/>
  </si>
  <si>
    <t>住所又は居所</t>
    <rPh sb="0" eb="3">
      <t>ジュウショマタ</t>
    </rPh>
    <rPh sb="4" eb="6">
      <t>キョショ</t>
    </rPh>
    <phoneticPr fontId="2"/>
  </si>
  <si>
    <t>報酬の有無</t>
    <rPh sb="0" eb="2">
      <t>ホウシュウ</t>
    </rPh>
    <rPh sb="3" eb="5">
      <t>ウム</t>
    </rPh>
    <phoneticPr fontId="2"/>
  </si>
  <si>
    <t>記載例</t>
    <rPh sb="0" eb="3">
      <t>キサイレイ</t>
    </rPh>
    <phoneticPr fontId="2"/>
  </si>
  <si>
    <t>岐阜市薮田南2丁目1番1号</t>
    <rPh sb="0" eb="2">
      <t>ギフ</t>
    </rPh>
    <rPh sb="2" eb="3">
      <t>シ</t>
    </rPh>
    <rPh sb="3" eb="5">
      <t>ヤブタ</t>
    </rPh>
    <rPh sb="5" eb="6">
      <t>ミナミ</t>
    </rPh>
    <rPh sb="7" eb="9">
      <t>チョウメ</t>
    </rPh>
    <rPh sb="10" eb="11">
      <t>バン</t>
    </rPh>
    <rPh sb="12" eb="13">
      <t>ゴウ</t>
    </rPh>
    <phoneticPr fontId="2"/>
  </si>
  <si>
    <t>有</t>
    <rPh sb="0" eb="1">
      <t>ア</t>
    </rPh>
    <phoneticPr fontId="2"/>
  </si>
  <si>
    <t>年　　月　　日</t>
    <rPh sb="0" eb="1">
      <t>ネン</t>
    </rPh>
    <rPh sb="3" eb="4">
      <t>ツキ</t>
    </rPh>
    <rPh sb="6" eb="7">
      <t>ヒ</t>
    </rPh>
    <phoneticPr fontId="2"/>
  </si>
  <si>
    <t>印刷</t>
    <rPh sb="0" eb="2">
      <t>インサツ</t>
    </rPh>
    <phoneticPr fontId="2"/>
  </si>
  <si>
    <t>就任承諾書及び誓約書</t>
    <rPh sb="0" eb="2">
      <t>シュウニン</t>
    </rPh>
    <rPh sb="2" eb="5">
      <t>ショウダクショ</t>
    </rPh>
    <rPh sb="5" eb="6">
      <t>オヨ</t>
    </rPh>
    <rPh sb="7" eb="10">
      <t>セイヤクショ</t>
    </rPh>
    <phoneticPr fontId="2"/>
  </si>
  <si>
    <t>住所又は居所</t>
    <rPh sb="0" eb="2">
      <t>ジュウショ</t>
    </rPh>
    <rPh sb="2" eb="3">
      <t>マタ</t>
    </rPh>
    <rPh sb="4" eb="6">
      <t>キョショ</t>
    </rPh>
    <phoneticPr fontId="2"/>
  </si>
  <si>
    <t>印</t>
    <rPh sb="0" eb="1">
      <t>イン</t>
    </rPh>
    <phoneticPr fontId="2"/>
  </si>
  <si>
    <t>住所又は居所</t>
    <rPh sb="0" eb="3">
      <t>ジュウショマタ</t>
    </rPh>
    <rPh sb="4" eb="6">
      <t>キョショ</t>
    </rPh>
    <phoneticPr fontId="2"/>
  </si>
  <si>
    <t>報酬の有無</t>
    <rPh sb="0" eb="2">
      <t>ホウシュウ</t>
    </rPh>
    <rPh sb="3" eb="5">
      <t>ウム</t>
    </rPh>
    <phoneticPr fontId="2"/>
  </si>
  <si>
    <t>理事、監事数が区分を超える場合は本ファイルは利用できません</t>
    <rPh sb="0" eb="2">
      <t>リジ</t>
    </rPh>
    <rPh sb="3" eb="5">
      <t>カンジ</t>
    </rPh>
    <rPh sb="5" eb="6">
      <t>スウ</t>
    </rPh>
    <rPh sb="7" eb="9">
      <t>クブン</t>
    </rPh>
    <rPh sb="10" eb="11">
      <t>コ</t>
    </rPh>
    <rPh sb="13" eb="15">
      <t>バアイ</t>
    </rPh>
    <rPh sb="16" eb="17">
      <t>ホン</t>
    </rPh>
    <rPh sb="22" eb="24">
      <t>リヨウ</t>
    </rPh>
    <phoneticPr fontId="2"/>
  </si>
  <si>
    <t>有</t>
    <rPh sb="0" eb="1">
      <t>ア</t>
    </rPh>
    <phoneticPr fontId="2"/>
  </si>
  <si>
    <t>無</t>
    <rPh sb="0" eb="1">
      <t>ナシ</t>
    </rPh>
    <phoneticPr fontId="2"/>
  </si>
  <si>
    <t>注意事項</t>
    <rPh sb="0" eb="2">
      <t>チュウイ</t>
    </rPh>
    <rPh sb="2" eb="4">
      <t>ジコウ</t>
    </rPh>
    <phoneticPr fontId="2"/>
  </si>
  <si>
    <t>　不要な行は削除してください。</t>
    <rPh sb="1" eb="3">
      <t>フヨウ</t>
    </rPh>
    <rPh sb="4" eb="5">
      <t>ギョウ</t>
    </rPh>
    <rPh sb="6" eb="8">
      <t>サクジョ</t>
    </rPh>
    <phoneticPr fontId="2"/>
  </si>
  <si>
    <t>「役員名簿」シートの番号から作成したい人物の番号を入力してください</t>
    <rPh sb="1" eb="5">
      <t>ヤクインメイボ</t>
    </rPh>
    <rPh sb="10" eb="12">
      <t>バンゴウ</t>
    </rPh>
    <rPh sb="14" eb="16">
      <t>サクセイ</t>
    </rPh>
    <rPh sb="19" eb="21">
      <t>ジンブツ</t>
    </rPh>
    <rPh sb="22" eb="24">
      <t>バンゴウ</t>
    </rPh>
    <rPh sb="25" eb="27">
      <t>ニュウリョク</t>
    </rPh>
    <phoneticPr fontId="2"/>
  </si>
  <si>
    <t>監事</t>
    <rPh sb="0" eb="2">
      <t>カンジ</t>
    </rPh>
    <phoneticPr fontId="2"/>
  </si>
  <si>
    <t>　住所又は居所欄に文字が収まらない場合は、適宜フォントサイズを調整するか行幅を調整してください。</t>
    <rPh sb="1" eb="4">
      <t>ジュウショマタ</t>
    </rPh>
    <rPh sb="5" eb="7">
      <t>キョショ</t>
    </rPh>
    <rPh sb="7" eb="8">
      <t>ラン</t>
    </rPh>
    <rPh sb="9" eb="11">
      <t>モジ</t>
    </rPh>
    <rPh sb="12" eb="13">
      <t>オサ</t>
    </rPh>
    <rPh sb="17" eb="19">
      <t>バアイ</t>
    </rPh>
    <rPh sb="21" eb="23">
      <t>テキギ</t>
    </rPh>
    <rPh sb="31" eb="33">
      <t>チョウセイ</t>
    </rPh>
    <rPh sb="36" eb="38">
      <t>ギョウハバ</t>
    </rPh>
    <rPh sb="39" eb="41">
      <t>チョウセイ</t>
    </rPh>
    <phoneticPr fontId="2"/>
  </si>
  <si>
    <t>岐阜県知事　様</t>
    <rPh sb="0" eb="5">
      <t>ギフケンチジ</t>
    </rPh>
    <rPh sb="6" eb="7">
      <t>サマ</t>
    </rPh>
    <phoneticPr fontId="2"/>
  </si>
  <si>
    <t>申請者</t>
    <rPh sb="0" eb="3">
      <t>シンセイシャ</t>
    </rPh>
    <phoneticPr fontId="2"/>
  </si>
  <si>
    <t>　特定非営利活動促進法第10条第１項の規定により、特定非営利活動法人の設立の認証を申請します。</t>
    <rPh sb="1" eb="11">
      <t>トクテイヒエイリカツドウソクシンホウ</t>
    </rPh>
    <rPh sb="11" eb="12">
      <t>ダイ</t>
    </rPh>
    <rPh sb="14" eb="15">
      <t>ジョウ</t>
    </rPh>
    <rPh sb="15" eb="16">
      <t>ダイ</t>
    </rPh>
    <rPh sb="17" eb="18">
      <t>コウ</t>
    </rPh>
    <rPh sb="19" eb="21">
      <t>キテイ</t>
    </rPh>
    <rPh sb="25" eb="34">
      <t>トクテイヒエイリカツドウホウジン</t>
    </rPh>
    <rPh sb="35" eb="37">
      <t>セツリツ</t>
    </rPh>
    <rPh sb="38" eb="40">
      <t>ニンショウ</t>
    </rPh>
    <rPh sb="41" eb="43">
      <t>シンセイ</t>
    </rPh>
    <phoneticPr fontId="2"/>
  </si>
  <si>
    <t>１　特定非営利活動法人の名称</t>
    <rPh sb="2" eb="11">
      <t>トクテイヒエイリカツドウホウジン</t>
    </rPh>
    <rPh sb="12" eb="14">
      <t>メイショウ</t>
    </rPh>
    <phoneticPr fontId="2"/>
  </si>
  <si>
    <t>２　代表者の氏名</t>
    <rPh sb="2" eb="5">
      <t>ダイヒョウシャ</t>
    </rPh>
    <rPh sb="6" eb="8">
      <t>シメイ</t>
    </rPh>
    <phoneticPr fontId="2"/>
  </si>
  <si>
    <t>３　主たる事務所の所在地</t>
    <rPh sb="2" eb="3">
      <t>シュ</t>
    </rPh>
    <rPh sb="5" eb="8">
      <t>ジムショ</t>
    </rPh>
    <rPh sb="9" eb="12">
      <t>ショザイチ</t>
    </rPh>
    <phoneticPr fontId="2"/>
  </si>
  <si>
    <t>４　定款に記載された目的</t>
    <rPh sb="2" eb="4">
      <t>テイカン</t>
    </rPh>
    <rPh sb="5" eb="7">
      <t>キサイ</t>
    </rPh>
    <rPh sb="10" eb="12">
      <t>モクテキ</t>
    </rPh>
    <phoneticPr fontId="2"/>
  </si>
  <si>
    <t>　住所又は居所</t>
    <rPh sb="1" eb="3">
      <t>ジュウショ</t>
    </rPh>
    <rPh sb="3" eb="4">
      <t>マタ</t>
    </rPh>
    <rPh sb="5" eb="7">
      <t>キョショ</t>
    </rPh>
    <phoneticPr fontId="2"/>
  </si>
  <si>
    <t>　氏名</t>
    <rPh sb="1" eb="3">
      <t>シメイ</t>
    </rPh>
    <phoneticPr fontId="2"/>
  </si>
  <si>
    <t>　電話番号</t>
    <rPh sb="1" eb="5">
      <t>デンワバンゴウ</t>
    </rPh>
    <phoneticPr fontId="2"/>
  </si>
  <si>
    <t>　連絡先</t>
    <rPh sb="1" eb="4">
      <t>レンラクサキ</t>
    </rPh>
    <phoneticPr fontId="2"/>
  </si>
  <si>
    <t>日中連絡のつく電話番号</t>
    <rPh sb="0" eb="2">
      <t>ニッチュウ</t>
    </rPh>
    <rPh sb="2" eb="4">
      <t>レンラク</t>
    </rPh>
    <rPh sb="7" eb="11">
      <t>デンワバンゴウ</t>
    </rPh>
    <phoneticPr fontId="2"/>
  </si>
  <si>
    <t>○○－○○－○○○○</t>
    <phoneticPr fontId="2"/>
  </si>
  <si>
    <t>記</t>
    <rPh sb="0" eb="1">
      <t>キ</t>
    </rPh>
    <phoneticPr fontId="2"/>
  </si>
  <si>
    <t>設　立　認　証　申　請　書</t>
    <rPh sb="0" eb="1">
      <t>セツ</t>
    </rPh>
    <rPh sb="2" eb="3">
      <t>タチ</t>
    </rPh>
    <rPh sb="4" eb="5">
      <t>ニン</t>
    </rPh>
    <rPh sb="6" eb="7">
      <t>アカシ</t>
    </rPh>
    <rPh sb="8" eb="9">
      <t>サル</t>
    </rPh>
    <rPh sb="10" eb="11">
      <t>ショウ</t>
    </rPh>
    <rPh sb="12" eb="13">
      <t>ショ</t>
    </rPh>
    <phoneticPr fontId="2"/>
  </si>
  <si>
    <t>定款の記載と完全に一致させてください</t>
    <rPh sb="0" eb="2">
      <t>テイカン</t>
    </rPh>
    <rPh sb="3" eb="5">
      <t>キサイ</t>
    </rPh>
    <rPh sb="6" eb="8">
      <t>カンゼン</t>
    </rPh>
    <rPh sb="9" eb="11">
      <t>イッチ</t>
    </rPh>
    <phoneticPr fontId="2"/>
  </si>
  <si>
    <t>セル内で改行を行う場合は、「Ａｌｔ」＋「Ｅｎｔｅｒ」で行ってください</t>
    <rPh sb="2" eb="3">
      <t>ナイ</t>
    </rPh>
    <rPh sb="4" eb="6">
      <t>カイギョウ</t>
    </rPh>
    <rPh sb="7" eb="8">
      <t>オコナ</t>
    </rPh>
    <rPh sb="9" eb="11">
      <t>バアイ</t>
    </rPh>
    <rPh sb="27" eb="28">
      <t>オコナ</t>
    </rPh>
    <phoneticPr fontId="2"/>
  </si>
  <si>
    <t>注意事項</t>
    <rPh sb="0" eb="4">
      <t>チュウイジコウ</t>
    </rPh>
    <phoneticPr fontId="2"/>
  </si>
  <si>
    <t>　定款に記載された目的は直接入力が必要です</t>
    <rPh sb="1" eb="3">
      <t>テイカン</t>
    </rPh>
    <rPh sb="4" eb="6">
      <t>キサイ</t>
    </rPh>
    <rPh sb="9" eb="11">
      <t>モクテキ</t>
    </rPh>
    <rPh sb="12" eb="16">
      <t>チョクセツニュウリョク</t>
    </rPh>
    <rPh sb="17" eb="19">
      <t>ヒツヨウ</t>
    </rPh>
    <phoneticPr fontId="2"/>
  </si>
  <si>
    <t>岐阜県岐阜市薮田南×丁目×番地</t>
    <rPh sb="0" eb="3">
      <t>ギフケン</t>
    </rPh>
    <rPh sb="3" eb="6">
      <t>ギフシ</t>
    </rPh>
    <rPh sb="6" eb="9">
      <t>ヤブタミナミ</t>
    </rPh>
    <rPh sb="10" eb="12">
      <t>チョウメ</t>
    </rPh>
    <rPh sb="13" eb="15">
      <t>バンチ</t>
    </rPh>
    <phoneticPr fontId="2"/>
  </si>
  <si>
    <t>岐阜県岐阜市薮田南□丁目□番地</t>
    <rPh sb="0" eb="6">
      <t>ギフケンギフシ</t>
    </rPh>
    <rPh sb="6" eb="9">
      <t>ヤブタミナミ</t>
    </rPh>
    <rPh sb="10" eb="12">
      <t>チョウメ</t>
    </rPh>
    <rPh sb="13" eb="15">
      <t>バンチ</t>
    </rPh>
    <phoneticPr fontId="2"/>
  </si>
  <si>
    <t>岐阜市薮田南○丁目○番地　○○マンション１０１</t>
    <rPh sb="0" eb="6">
      <t>ギフシヤブタミナミ</t>
    </rPh>
    <rPh sb="7" eb="9">
      <t>チョウメ</t>
    </rPh>
    <rPh sb="10" eb="12">
      <t>バンチ</t>
    </rPh>
    <phoneticPr fontId="2"/>
  </si>
  <si>
    <t>岐阜市薮田南○丁目○番地　○○マンション１０２</t>
    <rPh sb="0" eb="6">
      <t>ギフシヤブタミナミ</t>
    </rPh>
    <rPh sb="7" eb="9">
      <t>チョウメ</t>
    </rPh>
    <rPh sb="10" eb="12">
      <t>バンチ</t>
    </rPh>
    <phoneticPr fontId="2"/>
  </si>
  <si>
    <t>岐阜市薮田南○丁目○番地　○○マンション１０３</t>
    <rPh sb="0" eb="6">
      <t>ギフシヤブタミナミ</t>
    </rPh>
    <rPh sb="7" eb="9">
      <t>チョウメ</t>
    </rPh>
    <rPh sb="10" eb="12">
      <t>バンチ</t>
    </rPh>
    <phoneticPr fontId="2"/>
  </si>
  <si>
    <t>岐阜市薮田南○丁目○番地　○○マンション１０４</t>
    <rPh sb="0" eb="6">
      <t>ギフシヤブタミナミ</t>
    </rPh>
    <rPh sb="7" eb="9">
      <t>チョウメ</t>
    </rPh>
    <rPh sb="10" eb="12">
      <t>バンチ</t>
    </rPh>
    <phoneticPr fontId="2"/>
  </si>
  <si>
    <t>岐阜市薮田南○丁目○番地　○○マンション１０５</t>
    <rPh sb="0" eb="6">
      <t>ギフシヤブタミナミ</t>
    </rPh>
    <rPh sb="7" eb="9">
      <t>チョウメ</t>
    </rPh>
    <rPh sb="10" eb="12">
      <t>バンチ</t>
    </rPh>
    <phoneticPr fontId="2"/>
  </si>
  <si>
    <t>岐阜市薮田南○丁目○番地　○○マンション１０６</t>
    <rPh sb="0" eb="6">
      <t>ギフシヤブタミナミ</t>
    </rPh>
    <rPh sb="7" eb="9">
      <t>チョウメ</t>
    </rPh>
    <rPh sb="10" eb="12">
      <t>バンチ</t>
    </rPh>
    <phoneticPr fontId="2"/>
  </si>
  <si>
    <t>岐阜市薮田南○丁目○番地　○○マンション１０７</t>
    <rPh sb="0" eb="6">
      <t>ギフシヤブタミナミ</t>
    </rPh>
    <rPh sb="7" eb="9">
      <t>チョウメ</t>
    </rPh>
    <rPh sb="10" eb="12">
      <t>バンチ</t>
    </rPh>
    <phoneticPr fontId="2"/>
  </si>
  <si>
    <t>岐阜市薮田南○丁目○番地　○○マンション１０８</t>
    <rPh sb="0" eb="6">
      <t>ギフシヤブタミナミ</t>
    </rPh>
    <rPh sb="7" eb="9">
      <t>チョウメ</t>
    </rPh>
    <rPh sb="10" eb="12">
      <t>バンチ</t>
    </rPh>
    <phoneticPr fontId="2"/>
  </si>
  <si>
    <t>岐阜県岐阜市薮田南△丁目△番地</t>
    <rPh sb="0" eb="3">
      <t>ギフケン</t>
    </rPh>
    <rPh sb="3" eb="6">
      <t>ギフシ</t>
    </rPh>
    <rPh sb="6" eb="9">
      <t>ヤブタミナミ</t>
    </rPh>
    <rPh sb="10" eb="12">
      <t>チョウメ</t>
    </rPh>
    <rPh sb="13" eb="15">
      <t>バンチ</t>
    </rPh>
    <phoneticPr fontId="2"/>
  </si>
  <si>
    <t>岐阜市薮田南○丁目○番地　○○マンション１０９</t>
    <rPh sb="0" eb="6">
      <t>ギフシヤブタミナミ</t>
    </rPh>
    <rPh sb="7" eb="9">
      <t>チョウメ</t>
    </rPh>
    <rPh sb="10" eb="12">
      <t>バンチ</t>
    </rPh>
    <phoneticPr fontId="2"/>
  </si>
  <si>
    <t>岐阜市薮田南○丁目○番地　○○マンション１１０</t>
    <rPh sb="0" eb="6">
      <t>ギフシヤブタミナミ</t>
    </rPh>
    <rPh sb="7" eb="9">
      <t>チョウメ</t>
    </rPh>
    <rPh sb="10" eb="12">
      <t>バンチ</t>
    </rPh>
    <phoneticPr fontId="2"/>
  </si>
  <si>
    <t>氏名、住所又は居所は住民票等記載のとおり入力</t>
    <rPh sb="0" eb="2">
      <t>シメイ</t>
    </rPh>
    <rPh sb="3" eb="6">
      <t>ジュウショマタ</t>
    </rPh>
    <rPh sb="7" eb="9">
      <t>キョショ</t>
    </rPh>
    <rPh sb="10" eb="14">
      <t>ジュウミンヒョウトウ</t>
    </rPh>
    <rPh sb="14" eb="16">
      <t>キサイ</t>
    </rPh>
    <rPh sb="20" eb="2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</si>
</sst>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2"/>
      <color theme="1"/>
      <name val="UD デジタル 教科書体 N-R"/>
      <family val="2"/>
      <charset val="128"/>
    </font>
    <font>
      <sz val="12"/>
      <color theme="1"/>
      <name val="UD デジタル 教科書体 N-R"/>
      <family val="2"/>
      <charset val="128"/>
    </font>
    <font>
      <sz val="6"/>
      <name val="UD デジタル 教科書体 N-R"/>
      <family val="2"/>
      <charset val="128"/>
    </font>
    <font>
      <sz val="10"/>
      <color theme="1"/>
      <name val="UD デジタル 教科書体 N-R"/>
      <family val="1"/>
      <charset val="128"/>
    </font>
    <font>
      <sz val="6"/>
      <color theme="1"/>
      <name val="UD デジタル 教科書体 N-R"/>
      <family val="1"/>
      <charset val="128"/>
    </font>
    <font>
      <sz val="12"/>
      <color rgb="FFFF0000"/>
      <name val="UD デジタル 教科書体 N-R"/>
      <family val="2"/>
      <charset val="128"/>
    </font>
    <font>
      <sz val="18"/>
      <color theme="1"/>
      <name val="UD デジタル 教科書体 N-R"/>
      <family val="2"/>
      <charset val="128"/>
    </font>
    <font>
      <sz val="18"/>
      <color theme="1"/>
      <name val="UD デジタル 教科書体 N-R"/>
      <family val="1"/>
      <charset val="128"/>
    </font>
    <font>
      <sz val="24"/>
      <color theme="1"/>
      <name val="UD デジタル 教科書体 N-R"/>
      <family val="2"/>
      <charset val="128"/>
    </font>
    <font>
      <sz val="6"/>
      <color theme="1"/>
      <name val="UD デジタル 教科書体 N-R"/>
      <family val="2"/>
      <charset val="128"/>
    </font>
    <font>
      <sz val="14"/>
      <color theme="1"/>
      <name val="UD デジタル 教科書体 N-R"/>
      <family val="2"/>
      <charset val="128"/>
    </font>
    <font>
      <sz val="14"/>
      <color theme="1"/>
      <name val="UD デジタル 教科書体 N-R"/>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49" fontId="0" fillId="0" borderId="3"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2" borderId="3" xfId="0" applyNumberFormat="1" applyFill="1" applyBorder="1" applyAlignment="1">
      <alignment horizontal="center" vertical="center" shrinkToFit="1"/>
    </xf>
    <xf numFmtId="0" fontId="0" fillId="0" borderId="0" xfId="0" applyAlignment="1">
      <alignment vertical="top" wrapText="1"/>
    </xf>
    <xf numFmtId="0" fontId="3" fillId="0" borderId="0" xfId="0" applyFont="1" applyAlignment="1">
      <alignment vertical="top"/>
    </xf>
    <xf numFmtId="0" fontId="4" fillId="0" borderId="0" xfId="0" applyFont="1" applyAlignment="1">
      <alignment vertical="top"/>
    </xf>
    <xf numFmtId="49" fontId="3" fillId="0" borderId="0" xfId="0" applyNumberFormat="1" applyFont="1" applyAlignment="1">
      <alignment vertical="top"/>
    </xf>
    <xf numFmtId="49" fontId="3" fillId="0" borderId="0" xfId="0" applyNumberFormat="1" applyFont="1" applyAlignment="1">
      <alignment horizontal="center" vertical="top"/>
    </xf>
    <xf numFmtId="0" fontId="3" fillId="0" borderId="0" xfId="0" applyFont="1" applyAlignment="1">
      <alignment vertical="top" wrapText="1"/>
    </xf>
    <xf numFmtId="0" fontId="3" fillId="0" borderId="0" xfId="0" applyNumberFormat="1" applyFont="1" applyAlignment="1">
      <alignment vertical="top"/>
    </xf>
    <xf numFmtId="0" fontId="3" fillId="0" borderId="0" xfId="0" applyFont="1" applyAlignment="1">
      <alignment horizontal="right" vertical="top"/>
    </xf>
    <xf numFmtId="0" fontId="0" fillId="0" borderId="0" xfId="0" applyAlignment="1">
      <alignment vertical="top"/>
    </xf>
    <xf numFmtId="49" fontId="0" fillId="0" borderId="0" xfId="0" applyNumberFormat="1" applyAlignment="1">
      <alignment vertical="top"/>
    </xf>
    <xf numFmtId="0" fontId="0" fillId="0" borderId="0" xfId="0" applyAlignment="1">
      <alignment vertical="top" shrinkToFit="1"/>
    </xf>
    <xf numFmtId="0" fontId="0" fillId="0" borderId="0" xfId="0" applyNumberFormat="1">
      <alignment vertical="center"/>
    </xf>
    <xf numFmtId="0" fontId="0" fillId="0" borderId="0" xfId="0" applyFill="1" applyBorder="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shrinkToFit="1"/>
    </xf>
    <xf numFmtId="0" fontId="8" fillId="0" borderId="0" xfId="0" applyFo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lignment vertical="center"/>
    </xf>
    <xf numFmtId="0" fontId="0" fillId="0" borderId="5" xfId="0" applyFill="1" applyBorder="1">
      <alignment vertical="center"/>
    </xf>
    <xf numFmtId="38" fontId="0" fillId="0" borderId="5" xfId="1" applyFont="1" applyFill="1" applyBorder="1">
      <alignment vertical="center"/>
    </xf>
    <xf numFmtId="0" fontId="0" fillId="0" borderId="1" xfId="0" applyFill="1" applyBorder="1">
      <alignment vertical="center"/>
    </xf>
    <xf numFmtId="38" fontId="0" fillId="0" borderId="1" xfId="1" applyFont="1" applyFill="1" applyBorder="1">
      <alignment vertical="center"/>
    </xf>
    <xf numFmtId="0" fontId="0" fillId="0" borderId="1" xfId="0" applyFill="1" applyBorder="1" applyAlignment="1">
      <alignment horizontal="center" vertical="center"/>
    </xf>
    <xf numFmtId="0" fontId="5" fillId="0" borderId="0" xfId="0" applyFont="1">
      <alignment vertical="center"/>
    </xf>
    <xf numFmtId="0" fontId="0" fillId="2" borderId="1" xfId="0" applyFill="1" applyBorder="1" applyAlignment="1">
      <alignment horizontal="center" vertical="center" shrinkToFit="1"/>
    </xf>
    <xf numFmtId="0" fontId="0" fillId="0" borderId="0" xfId="0" applyAlignment="1">
      <alignment horizontal="center" vertical="top"/>
    </xf>
    <xf numFmtId="49" fontId="0" fillId="0" borderId="0" xfId="0" applyNumberFormat="1" applyAlignment="1">
      <alignment horizontal="right" vertical="top"/>
    </xf>
    <xf numFmtId="0" fontId="9" fillId="0" borderId="0" xfId="0" applyFont="1" applyAlignment="1">
      <alignment vertical="top"/>
    </xf>
    <xf numFmtId="0" fontId="0" fillId="2" borderId="1" xfId="0" applyFill="1" applyBorder="1">
      <alignment vertical="center"/>
    </xf>
    <xf numFmtId="0" fontId="0" fillId="2" borderId="4" xfId="0" applyFill="1" applyBorder="1">
      <alignment vertical="center"/>
    </xf>
    <xf numFmtId="0" fontId="0" fillId="2" borderId="1" xfId="0" applyFill="1" applyBorder="1" applyAlignment="1">
      <alignment vertical="center" shrinkToFit="1"/>
    </xf>
    <xf numFmtId="38" fontId="0" fillId="2" borderId="2" xfId="1" applyFont="1" applyFill="1" applyBorder="1">
      <alignment vertical="center"/>
    </xf>
    <xf numFmtId="38" fontId="0" fillId="2" borderId="3" xfId="1" applyFon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4" xfId="0" applyFill="1" applyBorder="1" applyAlignment="1">
      <alignment horizontal="left" vertical="center"/>
    </xf>
    <xf numFmtId="0" fontId="0" fillId="2" borderId="1" xfId="0" applyFill="1" applyBorder="1" applyAlignment="1">
      <alignment horizontal="left" vertical="center"/>
    </xf>
    <xf numFmtId="38" fontId="0" fillId="2" borderId="5" xfId="1" applyFont="1" applyFill="1" applyBorder="1">
      <alignment vertical="center"/>
    </xf>
    <xf numFmtId="0" fontId="0" fillId="2" borderId="2" xfId="0" applyFill="1" applyBorder="1">
      <alignment vertical="center"/>
    </xf>
    <xf numFmtId="0" fontId="0" fillId="2" borderId="3" xfId="0" applyFill="1" applyBorder="1">
      <alignment vertical="center"/>
    </xf>
    <xf numFmtId="176" fontId="0" fillId="2" borderId="1" xfId="0" applyNumberFormat="1" applyFill="1" applyBorder="1" applyAlignment="1">
      <alignment vertical="center" wrapText="1" shrinkToFit="1"/>
    </xf>
    <xf numFmtId="176" fontId="0" fillId="2" borderId="1" xfId="0" applyNumberFormat="1" applyFill="1" applyBorder="1" applyAlignment="1">
      <alignment vertical="center" shrinkToFit="1"/>
    </xf>
    <xf numFmtId="38" fontId="0" fillId="0" borderId="1" xfId="1"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top"/>
    </xf>
    <xf numFmtId="49" fontId="0" fillId="0" borderId="0" xfId="0" applyNumberFormat="1" applyAlignment="1">
      <alignment horizontal="right" vertical="top"/>
    </xf>
    <xf numFmtId="0" fontId="0" fillId="0" borderId="0" xfId="0" applyAlignment="1">
      <alignment vertical="top" wrapText="1"/>
    </xf>
    <xf numFmtId="0" fontId="0" fillId="0" borderId="0" xfId="0" applyAlignment="1">
      <alignment vertical="top" shrinkToFit="1"/>
    </xf>
    <xf numFmtId="0" fontId="3" fillId="0" borderId="0" xfId="0" applyFont="1" applyAlignment="1">
      <alignment horizontal="center" vertical="top"/>
    </xf>
    <xf numFmtId="0" fontId="0" fillId="0" borderId="0" xfId="0" applyAlignment="1">
      <alignment horizontal="left" vertical="top" shrinkToFit="1"/>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right" vertical="center" shrinkToFit="1"/>
    </xf>
    <xf numFmtId="0" fontId="0" fillId="0" borderId="0" xfId="0"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tabSelected="1" workbookViewId="0">
      <selection activeCell="B3" sqref="B3:P3"/>
    </sheetView>
  </sheetViews>
  <sheetFormatPr defaultRowHeight="15.75" x14ac:dyDescent="0.25"/>
  <cols>
    <col min="1" max="1" width="20.5" bestFit="1" customWidth="1"/>
    <col min="2" max="2" width="9.5" bestFit="1" customWidth="1"/>
    <col min="3" max="15" width="5.625" customWidth="1"/>
    <col min="16" max="16" width="11.625" bestFit="1" customWidth="1"/>
    <col min="17" max="17" width="49.375" bestFit="1" customWidth="1"/>
    <col min="19" max="19" width="53.875" bestFit="1" customWidth="1"/>
    <col min="20" max="20" width="25" bestFit="1" customWidth="1"/>
    <col min="21" max="21" width="20.5" bestFit="1" customWidth="1"/>
    <col min="22" max="22" width="107.125" bestFit="1" customWidth="1"/>
  </cols>
  <sheetData>
    <row r="1" spans="1:19" x14ac:dyDescent="0.25">
      <c r="A1" t="s">
        <v>78</v>
      </c>
    </row>
    <row r="3" spans="1:19" x14ac:dyDescent="0.25">
      <c r="A3" s="3" t="s">
        <v>26</v>
      </c>
      <c r="B3" s="40" t="s">
        <v>72</v>
      </c>
      <c r="C3" s="40"/>
      <c r="D3" s="40"/>
      <c r="E3" s="40"/>
      <c r="F3" s="40"/>
      <c r="G3" s="40"/>
      <c r="H3" s="40"/>
      <c r="I3" s="40"/>
      <c r="J3" s="40"/>
      <c r="K3" s="40"/>
      <c r="L3" s="40"/>
      <c r="M3" s="40"/>
      <c r="N3" s="40"/>
      <c r="O3" s="40"/>
      <c r="P3" s="40"/>
      <c r="S3" t="str">
        <f>"特定非営利活動法人"&amp;B3&amp;"設立総会議事録"</f>
        <v>特定非営利活動法人ぎふ○○会設立総会議事録</v>
      </c>
    </row>
    <row r="4" spans="1:19" x14ac:dyDescent="0.25">
      <c r="A4" s="3" t="s">
        <v>27</v>
      </c>
      <c r="B4" s="6" t="s">
        <v>28</v>
      </c>
      <c r="C4" s="6">
        <v>3</v>
      </c>
      <c r="D4" s="4" t="s">
        <v>29</v>
      </c>
      <c r="E4" s="6">
        <v>4</v>
      </c>
      <c r="F4" s="4" t="s">
        <v>30</v>
      </c>
      <c r="G4" s="6">
        <v>1</v>
      </c>
      <c r="H4" s="4" t="s">
        <v>31</v>
      </c>
      <c r="I4" s="6">
        <v>14</v>
      </c>
      <c r="J4" s="4" t="s">
        <v>32</v>
      </c>
      <c r="K4" s="6" t="s">
        <v>53</v>
      </c>
      <c r="L4" s="4" t="s">
        <v>33</v>
      </c>
      <c r="M4" s="6" t="s">
        <v>54</v>
      </c>
      <c r="N4" s="4" t="s">
        <v>32</v>
      </c>
      <c r="O4" s="6" t="s">
        <v>53</v>
      </c>
      <c r="P4" s="5" t="s">
        <v>34</v>
      </c>
      <c r="S4" s="18" t="str">
        <f>B4&amp;C4&amp;D4&amp;E4&amp;F4&amp;G4&amp;H4&amp;"　"&amp;I4&amp;J4&amp;K4&amp;L4&amp;M4&amp;N4&amp;O4&amp;P4</f>
        <v>令和3年4月1日　14時00分から16時00分まで</v>
      </c>
    </row>
    <row r="5" spans="1:19" x14ac:dyDescent="0.25">
      <c r="A5" s="3" t="s">
        <v>35</v>
      </c>
      <c r="B5" s="41" t="s">
        <v>134</v>
      </c>
      <c r="C5" s="40"/>
      <c r="D5" s="40"/>
      <c r="E5" s="40"/>
      <c r="F5" s="40"/>
      <c r="G5" s="40"/>
      <c r="H5" s="40"/>
      <c r="I5" s="40"/>
      <c r="J5" s="40"/>
      <c r="K5" s="40"/>
      <c r="L5" s="40"/>
      <c r="M5" s="40"/>
      <c r="N5" s="40"/>
      <c r="O5" s="40"/>
      <c r="P5" s="40"/>
      <c r="Q5" t="s">
        <v>58</v>
      </c>
      <c r="S5" s="18" t="str">
        <f>B5&amp;"　"&amp;B6&amp;"　"&amp;B7</f>
        <v>岐阜県岐阜市薮田南□丁目□番地　○○公民館　会議室</v>
      </c>
    </row>
    <row r="6" spans="1:19" x14ac:dyDescent="0.25">
      <c r="A6" s="3" t="s">
        <v>36</v>
      </c>
      <c r="B6" s="47" t="s">
        <v>55</v>
      </c>
      <c r="C6" s="48"/>
      <c r="D6" s="48"/>
      <c r="E6" s="48"/>
      <c r="F6" s="48"/>
      <c r="G6" s="48"/>
      <c r="H6" s="48"/>
      <c r="I6" s="48"/>
      <c r="J6" s="48"/>
      <c r="K6" s="48"/>
      <c r="L6" s="48"/>
      <c r="M6" s="48"/>
      <c r="N6" s="48"/>
      <c r="O6" s="48"/>
      <c r="P6" s="48"/>
      <c r="S6" s="18" t="str">
        <f>B4&amp;C4&amp;D4&amp;E4&amp;F4&amp;G4&amp;H4</f>
        <v>令和3年4月1日</v>
      </c>
    </row>
    <row r="7" spans="1:19" x14ac:dyDescent="0.25">
      <c r="A7" s="3" t="s">
        <v>37</v>
      </c>
      <c r="B7" s="41" t="s">
        <v>56</v>
      </c>
      <c r="C7" s="40"/>
      <c r="D7" s="40"/>
      <c r="E7" s="40"/>
      <c r="F7" s="40"/>
      <c r="G7" s="40"/>
      <c r="H7" s="40"/>
      <c r="I7" s="40"/>
      <c r="J7" s="40"/>
      <c r="K7" s="40"/>
      <c r="L7" s="40"/>
      <c r="M7" s="40"/>
      <c r="N7" s="40"/>
      <c r="O7" s="40"/>
      <c r="P7" s="40"/>
    </row>
    <row r="8" spans="1:19" x14ac:dyDescent="0.25">
      <c r="A8" s="3" t="s">
        <v>38</v>
      </c>
      <c r="B8" s="44">
        <v>15</v>
      </c>
      <c r="C8" s="44"/>
      <c r="D8" s="1" t="s">
        <v>57</v>
      </c>
      <c r="S8" t="str">
        <f>B8&amp;"人（うち書面表決者　"&amp;B9&amp;"人、表決委任者　"&amp;B10&amp;"人）"</f>
        <v>15人（うち書面表決者　5人、表決委任者　5人）</v>
      </c>
    </row>
    <row r="9" spans="1:19" x14ac:dyDescent="0.25">
      <c r="A9" s="3" t="s">
        <v>39</v>
      </c>
      <c r="B9" s="44">
        <v>5</v>
      </c>
      <c r="C9" s="44"/>
      <c r="D9" s="1" t="s">
        <v>57</v>
      </c>
    </row>
    <row r="10" spans="1:19" x14ac:dyDescent="0.25">
      <c r="A10" s="3" t="s">
        <v>40</v>
      </c>
      <c r="B10" s="49">
        <v>5</v>
      </c>
      <c r="C10" s="49"/>
      <c r="D10" s="2" t="s">
        <v>57</v>
      </c>
    </row>
    <row r="11" spans="1:19" x14ac:dyDescent="0.25">
      <c r="A11" s="3" t="s">
        <v>41</v>
      </c>
      <c r="B11" s="41" t="s">
        <v>60</v>
      </c>
      <c r="C11" s="40"/>
      <c r="D11" s="40"/>
      <c r="E11" s="40"/>
    </row>
    <row r="12" spans="1:19" x14ac:dyDescent="0.25">
      <c r="A12" s="3" t="s">
        <v>42</v>
      </c>
      <c r="B12" s="41" t="s">
        <v>61</v>
      </c>
      <c r="C12" s="40"/>
      <c r="D12" s="40"/>
      <c r="E12" s="40"/>
    </row>
    <row r="13" spans="1:19" x14ac:dyDescent="0.25">
      <c r="A13" s="3" t="s">
        <v>51</v>
      </c>
      <c r="B13" s="45" t="s">
        <v>62</v>
      </c>
      <c r="C13" s="46"/>
      <c r="D13" s="46"/>
      <c r="E13" s="46"/>
    </row>
    <row r="14" spans="1:19" x14ac:dyDescent="0.25">
      <c r="A14" s="3" t="s">
        <v>80</v>
      </c>
      <c r="B14" s="41" t="s">
        <v>133</v>
      </c>
      <c r="C14" s="40"/>
      <c r="D14" s="40"/>
      <c r="E14" s="40"/>
      <c r="F14" s="40"/>
      <c r="G14" s="40"/>
      <c r="H14" s="40"/>
      <c r="I14" s="40"/>
      <c r="J14" s="40"/>
      <c r="K14" s="40"/>
      <c r="L14" s="40"/>
      <c r="M14" s="40"/>
      <c r="N14" s="40"/>
      <c r="O14" s="40"/>
      <c r="P14" s="40"/>
      <c r="Q14" t="s">
        <v>77</v>
      </c>
    </row>
    <row r="15" spans="1:19" x14ac:dyDescent="0.25">
      <c r="A15" s="3" t="s">
        <v>124</v>
      </c>
      <c r="B15" s="50" t="s">
        <v>126</v>
      </c>
      <c r="C15" s="51"/>
      <c r="D15" s="51"/>
      <c r="E15" s="51"/>
      <c r="F15" s="51"/>
      <c r="G15" s="51"/>
      <c r="H15" s="51"/>
      <c r="I15" s="51"/>
      <c r="J15" s="51"/>
      <c r="K15" s="51"/>
      <c r="L15" s="51"/>
      <c r="M15" s="51"/>
      <c r="N15" s="51"/>
      <c r="O15" s="51"/>
      <c r="P15" s="41"/>
      <c r="Q15" t="s">
        <v>125</v>
      </c>
    </row>
    <row r="16" spans="1:19" x14ac:dyDescent="0.25">
      <c r="A16" s="3" t="s">
        <v>52</v>
      </c>
      <c r="B16" s="41" t="s">
        <v>143</v>
      </c>
      <c r="C16" s="40"/>
      <c r="D16" s="40"/>
      <c r="E16" s="40"/>
      <c r="F16" s="40"/>
      <c r="G16" s="40"/>
      <c r="H16" s="40"/>
      <c r="I16" s="40"/>
      <c r="J16" s="40"/>
      <c r="K16" s="40"/>
      <c r="L16" s="40"/>
      <c r="M16" s="40"/>
      <c r="N16" s="40"/>
      <c r="O16" s="40"/>
      <c r="P16" s="40"/>
      <c r="Q16" t="s">
        <v>58</v>
      </c>
    </row>
    <row r="17" spans="1:22" x14ac:dyDescent="0.25">
      <c r="A17" s="3" t="s">
        <v>43</v>
      </c>
      <c r="B17" s="41" t="s">
        <v>63</v>
      </c>
      <c r="C17" s="40"/>
      <c r="D17" s="40"/>
      <c r="E17" s="40"/>
      <c r="S17" t="str">
        <f>B17&amp;"、"&amp;B18</f>
        <v>多治見　四郎、関　五郎</v>
      </c>
    </row>
    <row r="18" spans="1:22" x14ac:dyDescent="0.25">
      <c r="A18" s="3" t="s">
        <v>44</v>
      </c>
      <c r="B18" s="41" t="s">
        <v>64</v>
      </c>
      <c r="C18" s="40"/>
      <c r="D18" s="40"/>
      <c r="E18" s="40"/>
    </row>
    <row r="19" spans="1:22" x14ac:dyDescent="0.25">
      <c r="A19" s="3" t="s">
        <v>47</v>
      </c>
      <c r="B19" s="43">
        <v>10000</v>
      </c>
      <c r="C19" s="44"/>
      <c r="D19" s="44"/>
      <c r="E19" s="1" t="s">
        <v>59</v>
      </c>
      <c r="S19" t="str">
        <f>A19&amp;"："&amp;TEXT(B19,"#,##0")&amp;E19</f>
        <v>正会員入会金：10,000円</v>
      </c>
    </row>
    <row r="20" spans="1:22" x14ac:dyDescent="0.25">
      <c r="A20" s="3" t="s">
        <v>48</v>
      </c>
      <c r="B20" s="43">
        <v>12000</v>
      </c>
      <c r="C20" s="44"/>
      <c r="D20" s="44"/>
      <c r="E20" s="1" t="s">
        <v>59</v>
      </c>
      <c r="S20" t="str">
        <f t="shared" ref="S20:S22" si="0">A20&amp;"："&amp;TEXT(B20,"#,##0")&amp;E20</f>
        <v>正会員年会費：12,000円</v>
      </c>
    </row>
    <row r="21" spans="1:22" x14ac:dyDescent="0.25">
      <c r="A21" s="3" t="s">
        <v>49</v>
      </c>
      <c r="B21" s="43">
        <v>0</v>
      </c>
      <c r="C21" s="44"/>
      <c r="D21" s="44"/>
      <c r="E21" s="1" t="s">
        <v>59</v>
      </c>
      <c r="S21" t="str">
        <f t="shared" si="0"/>
        <v>賛助会員入会金：0円</v>
      </c>
    </row>
    <row r="22" spans="1:22" x14ac:dyDescent="0.25">
      <c r="A22" s="3" t="s">
        <v>50</v>
      </c>
      <c r="B22" s="43">
        <v>24000</v>
      </c>
      <c r="C22" s="44"/>
      <c r="D22" s="44"/>
      <c r="E22" s="1" t="s">
        <v>59</v>
      </c>
      <c r="S22" t="str">
        <f t="shared" si="0"/>
        <v>賛助会員年会費：24,000円</v>
      </c>
    </row>
    <row r="23" spans="1:22" s="20" customFormat="1" x14ac:dyDescent="0.25">
      <c r="A23" s="30"/>
      <c r="B23" s="31"/>
      <c r="C23" s="31"/>
      <c r="D23" s="31"/>
      <c r="E23" s="30"/>
      <c r="G23" s="35" t="s">
        <v>106</v>
      </c>
      <c r="H23"/>
    </row>
    <row r="24" spans="1:22" s="19" customFormat="1" x14ac:dyDescent="0.25">
      <c r="A24" s="32" t="s">
        <v>81</v>
      </c>
      <c r="B24" s="33" t="s">
        <v>82</v>
      </c>
      <c r="C24" s="54" t="s">
        <v>83</v>
      </c>
      <c r="D24" s="54"/>
      <c r="E24" s="54"/>
      <c r="F24" s="54"/>
      <c r="G24" s="55" t="s">
        <v>104</v>
      </c>
      <c r="H24" s="55"/>
      <c r="I24" s="55"/>
      <c r="J24" s="55"/>
      <c r="K24" s="55"/>
      <c r="L24" s="55"/>
      <c r="M24" s="55"/>
      <c r="N24" s="55"/>
      <c r="O24" s="55"/>
      <c r="P24" s="34" t="s">
        <v>105</v>
      </c>
    </row>
    <row r="25" spans="1:22" x14ac:dyDescent="0.25">
      <c r="A25" s="3" t="s">
        <v>46</v>
      </c>
      <c r="B25" s="29" t="s">
        <v>45</v>
      </c>
      <c r="C25" s="42" t="s">
        <v>62</v>
      </c>
      <c r="D25" s="42"/>
      <c r="E25" s="42"/>
      <c r="F25" s="42"/>
      <c r="G25" s="52" t="s">
        <v>135</v>
      </c>
      <c r="H25" s="53"/>
      <c r="I25" s="53"/>
      <c r="J25" s="53"/>
      <c r="K25" s="53"/>
      <c r="L25" s="53"/>
      <c r="M25" s="53"/>
      <c r="N25" s="53"/>
      <c r="O25" s="53"/>
      <c r="P25" s="36" t="s">
        <v>107</v>
      </c>
      <c r="Q25" t="s">
        <v>146</v>
      </c>
      <c r="S25" t="str">
        <f>IF(C25="","",IF(C26="",C25,C25&amp;"、"))</f>
        <v>高山　三郎、</v>
      </c>
      <c r="T25" t="str">
        <f t="shared" ref="T25:T39" si="1">IF(B25="理事","",IF(T26="",B25&amp;"　"&amp;C25,B25&amp;"　"&amp;C25&amp;"　"))</f>
        <v>理事長　高山　三郎　</v>
      </c>
      <c r="V25" t="str">
        <f>S25&amp;S26&amp;S27&amp;S28&amp;S29&amp;S30&amp;S31&amp;S32&amp;S33&amp;S34&amp;S35&amp;S36&amp;S37&amp;S38&amp;S39</f>
        <v>高山　三郎、岐阜　太郎、大垣　次郎、中津川　六郎、美濃　七郎、瑞浪　八郎、羽島　九郎、恵那　一子</v>
      </c>
    </row>
    <row r="26" spans="1:22" x14ac:dyDescent="0.25">
      <c r="A26" s="3" t="s">
        <v>46</v>
      </c>
      <c r="B26" s="29" t="s">
        <v>84</v>
      </c>
      <c r="C26" s="42" t="s">
        <v>60</v>
      </c>
      <c r="D26" s="42"/>
      <c r="E26" s="42"/>
      <c r="F26" s="42"/>
      <c r="G26" s="53" t="s">
        <v>136</v>
      </c>
      <c r="H26" s="53"/>
      <c r="I26" s="53"/>
      <c r="J26" s="53"/>
      <c r="K26" s="53"/>
      <c r="L26" s="53"/>
      <c r="M26" s="53"/>
      <c r="N26" s="53"/>
      <c r="O26" s="53"/>
      <c r="P26" s="36" t="s">
        <v>108</v>
      </c>
      <c r="Q26" t="s">
        <v>146</v>
      </c>
      <c r="S26" t="str">
        <f t="shared" ref="S26:S42" si="2">IF(C26="","",IF(C27="",C26,C26&amp;"、"))</f>
        <v>岐阜　太郎、</v>
      </c>
      <c r="T26" t="str">
        <f t="shared" si="1"/>
        <v>副理事長　岐阜　太郎　</v>
      </c>
      <c r="V26" t="str">
        <f>S40&amp;S41&amp;S42&amp;S43</f>
        <v>各務原　四子、可児　五子</v>
      </c>
    </row>
    <row r="27" spans="1:22" x14ac:dyDescent="0.25">
      <c r="A27" s="3" t="s">
        <v>46</v>
      </c>
      <c r="B27" s="29" t="s">
        <v>84</v>
      </c>
      <c r="C27" s="42" t="s">
        <v>61</v>
      </c>
      <c r="D27" s="42"/>
      <c r="E27" s="42"/>
      <c r="F27" s="42"/>
      <c r="G27" s="53" t="s">
        <v>137</v>
      </c>
      <c r="H27" s="53"/>
      <c r="I27" s="53"/>
      <c r="J27" s="53"/>
      <c r="K27" s="53"/>
      <c r="L27" s="53"/>
      <c r="M27" s="53"/>
      <c r="N27" s="53"/>
      <c r="O27" s="53"/>
      <c r="P27" s="36" t="s">
        <v>108</v>
      </c>
      <c r="Q27" t="s">
        <v>146</v>
      </c>
      <c r="S27" t="str">
        <f t="shared" si="2"/>
        <v>大垣　次郎、</v>
      </c>
      <c r="T27" t="str">
        <f t="shared" si="1"/>
        <v>副理事長　大垣　次郎</v>
      </c>
      <c r="V27" t="str">
        <f>T25&amp;T26&amp;T27&amp;T28&amp;T29&amp;T30&amp;T31&amp;T32&amp;T33&amp;T34&amp;T35&amp;T36&amp;T37&amp;T38&amp;T39</f>
        <v>理事長　高山　三郎　副理事長　岐阜　太郎　副理事長　大垣　次郎</v>
      </c>
    </row>
    <row r="28" spans="1:22" x14ac:dyDescent="0.25">
      <c r="A28" s="3" t="s">
        <v>46</v>
      </c>
      <c r="B28" s="29" t="s">
        <v>46</v>
      </c>
      <c r="C28" s="42" t="s">
        <v>65</v>
      </c>
      <c r="D28" s="42"/>
      <c r="E28" s="42"/>
      <c r="F28" s="42"/>
      <c r="G28" s="53" t="s">
        <v>138</v>
      </c>
      <c r="H28" s="53"/>
      <c r="I28" s="53"/>
      <c r="J28" s="53"/>
      <c r="K28" s="53"/>
      <c r="L28" s="53"/>
      <c r="M28" s="53"/>
      <c r="N28" s="53"/>
      <c r="O28" s="53"/>
      <c r="P28" s="36" t="s">
        <v>108</v>
      </c>
      <c r="Q28" t="s">
        <v>146</v>
      </c>
      <c r="S28" t="str">
        <f t="shared" si="2"/>
        <v>中津川　六郎、</v>
      </c>
      <c r="T28" t="str">
        <f t="shared" si="1"/>
        <v/>
      </c>
    </row>
    <row r="29" spans="1:22" x14ac:dyDescent="0.25">
      <c r="A29" s="3" t="s">
        <v>46</v>
      </c>
      <c r="B29" s="29" t="s">
        <v>46</v>
      </c>
      <c r="C29" s="42" t="s">
        <v>66</v>
      </c>
      <c r="D29" s="42"/>
      <c r="E29" s="42"/>
      <c r="F29" s="42"/>
      <c r="G29" s="53" t="s">
        <v>139</v>
      </c>
      <c r="H29" s="53"/>
      <c r="I29" s="53"/>
      <c r="J29" s="53"/>
      <c r="K29" s="53"/>
      <c r="L29" s="53"/>
      <c r="M29" s="53"/>
      <c r="N29" s="53"/>
      <c r="O29" s="53"/>
      <c r="P29" s="36" t="s">
        <v>108</v>
      </c>
      <c r="Q29" t="s">
        <v>146</v>
      </c>
      <c r="S29" t="str">
        <f t="shared" si="2"/>
        <v>美濃　七郎、</v>
      </c>
      <c r="T29" t="str">
        <f t="shared" si="1"/>
        <v/>
      </c>
    </row>
    <row r="30" spans="1:22" x14ac:dyDescent="0.25">
      <c r="A30" s="3" t="s">
        <v>46</v>
      </c>
      <c r="B30" s="29" t="s">
        <v>46</v>
      </c>
      <c r="C30" s="42" t="s">
        <v>67</v>
      </c>
      <c r="D30" s="42"/>
      <c r="E30" s="42"/>
      <c r="F30" s="42"/>
      <c r="G30" s="53" t="s">
        <v>140</v>
      </c>
      <c r="H30" s="53"/>
      <c r="I30" s="53"/>
      <c r="J30" s="53"/>
      <c r="K30" s="53"/>
      <c r="L30" s="53"/>
      <c r="M30" s="53"/>
      <c r="N30" s="53"/>
      <c r="O30" s="53"/>
      <c r="P30" s="36" t="s">
        <v>108</v>
      </c>
      <c r="Q30" t="s">
        <v>146</v>
      </c>
      <c r="S30" t="str">
        <f t="shared" si="2"/>
        <v>瑞浪　八郎、</v>
      </c>
      <c r="T30" t="str">
        <f t="shared" si="1"/>
        <v/>
      </c>
      <c r="V30" t="s">
        <v>107</v>
      </c>
    </row>
    <row r="31" spans="1:22" x14ac:dyDescent="0.25">
      <c r="A31" s="3" t="s">
        <v>46</v>
      </c>
      <c r="B31" s="29" t="s">
        <v>46</v>
      </c>
      <c r="C31" s="42" t="s">
        <v>68</v>
      </c>
      <c r="D31" s="42"/>
      <c r="E31" s="42"/>
      <c r="F31" s="42"/>
      <c r="G31" s="53" t="s">
        <v>141</v>
      </c>
      <c r="H31" s="53"/>
      <c r="I31" s="53"/>
      <c r="J31" s="53"/>
      <c r="K31" s="53"/>
      <c r="L31" s="53"/>
      <c r="M31" s="53"/>
      <c r="N31" s="53"/>
      <c r="O31" s="53"/>
      <c r="P31" s="36" t="s">
        <v>108</v>
      </c>
      <c r="Q31" t="s">
        <v>146</v>
      </c>
      <c r="S31" t="str">
        <f t="shared" si="2"/>
        <v>羽島　九郎、</v>
      </c>
      <c r="T31" t="str">
        <f t="shared" si="1"/>
        <v/>
      </c>
      <c r="V31" t="s">
        <v>108</v>
      </c>
    </row>
    <row r="32" spans="1:22" x14ac:dyDescent="0.25">
      <c r="A32" s="3" t="s">
        <v>46</v>
      </c>
      <c r="B32" s="29" t="s">
        <v>46</v>
      </c>
      <c r="C32" s="42" t="s">
        <v>69</v>
      </c>
      <c r="D32" s="42"/>
      <c r="E32" s="42"/>
      <c r="F32" s="42"/>
      <c r="G32" s="53" t="s">
        <v>142</v>
      </c>
      <c r="H32" s="53"/>
      <c r="I32" s="53"/>
      <c r="J32" s="53"/>
      <c r="K32" s="53"/>
      <c r="L32" s="53"/>
      <c r="M32" s="53"/>
      <c r="N32" s="53"/>
      <c r="O32" s="53"/>
      <c r="P32" s="36" t="s">
        <v>108</v>
      </c>
      <c r="Q32" t="s">
        <v>146</v>
      </c>
      <c r="S32" t="str">
        <f t="shared" si="2"/>
        <v>恵那　一子</v>
      </c>
      <c r="T32" t="str">
        <f t="shared" si="1"/>
        <v/>
      </c>
    </row>
    <row r="33" spans="1:20" x14ac:dyDescent="0.25">
      <c r="A33" s="3" t="s">
        <v>46</v>
      </c>
      <c r="B33" s="29" t="s">
        <v>46</v>
      </c>
      <c r="C33" s="42"/>
      <c r="D33" s="42"/>
      <c r="E33" s="42"/>
      <c r="F33" s="42"/>
      <c r="G33" s="53"/>
      <c r="H33" s="53"/>
      <c r="I33" s="53"/>
      <c r="J33" s="53"/>
      <c r="K33" s="53"/>
      <c r="L33" s="53"/>
      <c r="M33" s="53"/>
      <c r="N33" s="53"/>
      <c r="O33" s="53"/>
      <c r="P33" s="36"/>
      <c r="Q33" t="s">
        <v>146</v>
      </c>
      <c r="S33" t="str">
        <f t="shared" si="2"/>
        <v/>
      </c>
      <c r="T33" t="str">
        <f t="shared" si="1"/>
        <v/>
      </c>
    </row>
    <row r="34" spans="1:20" x14ac:dyDescent="0.25">
      <c r="A34" s="3" t="s">
        <v>46</v>
      </c>
      <c r="B34" s="29" t="s">
        <v>46</v>
      </c>
      <c r="C34" s="42"/>
      <c r="D34" s="42"/>
      <c r="E34" s="42"/>
      <c r="F34" s="42"/>
      <c r="G34" s="53"/>
      <c r="H34" s="53"/>
      <c r="I34" s="53"/>
      <c r="J34" s="53"/>
      <c r="K34" s="53"/>
      <c r="L34" s="53"/>
      <c r="M34" s="53"/>
      <c r="N34" s="53"/>
      <c r="O34" s="53"/>
      <c r="P34" s="36"/>
      <c r="Q34" t="s">
        <v>146</v>
      </c>
      <c r="S34" t="str">
        <f t="shared" si="2"/>
        <v/>
      </c>
      <c r="T34" t="str">
        <f t="shared" si="1"/>
        <v/>
      </c>
    </row>
    <row r="35" spans="1:20" x14ac:dyDescent="0.25">
      <c r="A35" s="3" t="s">
        <v>46</v>
      </c>
      <c r="B35" s="29" t="s">
        <v>46</v>
      </c>
      <c r="C35" s="42"/>
      <c r="D35" s="42"/>
      <c r="E35" s="42"/>
      <c r="F35" s="42"/>
      <c r="G35" s="53"/>
      <c r="H35" s="53"/>
      <c r="I35" s="53"/>
      <c r="J35" s="53"/>
      <c r="K35" s="53"/>
      <c r="L35" s="53"/>
      <c r="M35" s="53"/>
      <c r="N35" s="53"/>
      <c r="O35" s="53"/>
      <c r="P35" s="36"/>
      <c r="Q35" t="s">
        <v>146</v>
      </c>
      <c r="S35" t="str">
        <f t="shared" si="2"/>
        <v/>
      </c>
      <c r="T35" t="str">
        <f t="shared" si="1"/>
        <v/>
      </c>
    </row>
    <row r="36" spans="1:20" x14ac:dyDescent="0.25">
      <c r="A36" s="3" t="s">
        <v>46</v>
      </c>
      <c r="B36" s="29" t="s">
        <v>46</v>
      </c>
      <c r="C36" s="42"/>
      <c r="D36" s="42"/>
      <c r="E36" s="42"/>
      <c r="F36" s="42"/>
      <c r="G36" s="53"/>
      <c r="H36" s="53"/>
      <c r="I36" s="53"/>
      <c r="J36" s="53"/>
      <c r="K36" s="53"/>
      <c r="L36" s="53"/>
      <c r="M36" s="53"/>
      <c r="N36" s="53"/>
      <c r="O36" s="53"/>
      <c r="P36" s="36"/>
      <c r="Q36" t="s">
        <v>146</v>
      </c>
      <c r="S36" t="str">
        <f t="shared" si="2"/>
        <v/>
      </c>
      <c r="T36" t="str">
        <f t="shared" si="1"/>
        <v/>
      </c>
    </row>
    <row r="37" spans="1:20" x14ac:dyDescent="0.25">
      <c r="A37" s="3" t="s">
        <v>46</v>
      </c>
      <c r="B37" s="29" t="s">
        <v>46</v>
      </c>
      <c r="C37" s="42"/>
      <c r="D37" s="42"/>
      <c r="E37" s="42"/>
      <c r="F37" s="42"/>
      <c r="G37" s="53"/>
      <c r="H37" s="53"/>
      <c r="I37" s="53"/>
      <c r="J37" s="53"/>
      <c r="K37" s="53"/>
      <c r="L37" s="53"/>
      <c r="M37" s="53"/>
      <c r="N37" s="53"/>
      <c r="O37" s="53"/>
      <c r="P37" s="36"/>
      <c r="Q37" t="s">
        <v>146</v>
      </c>
      <c r="S37" t="str">
        <f t="shared" si="2"/>
        <v/>
      </c>
      <c r="T37" t="str">
        <f t="shared" si="1"/>
        <v/>
      </c>
    </row>
    <row r="38" spans="1:20" x14ac:dyDescent="0.25">
      <c r="A38" s="3" t="s">
        <v>46</v>
      </c>
      <c r="B38" s="29" t="s">
        <v>46</v>
      </c>
      <c r="C38" s="42"/>
      <c r="D38" s="42"/>
      <c r="E38" s="42"/>
      <c r="F38" s="42"/>
      <c r="G38" s="53"/>
      <c r="H38" s="53"/>
      <c r="I38" s="53"/>
      <c r="J38" s="53"/>
      <c r="K38" s="53"/>
      <c r="L38" s="53"/>
      <c r="M38" s="53"/>
      <c r="N38" s="53"/>
      <c r="O38" s="53"/>
      <c r="P38" s="36"/>
      <c r="Q38" t="s">
        <v>146</v>
      </c>
      <c r="S38" t="str">
        <f t="shared" si="2"/>
        <v/>
      </c>
      <c r="T38" t="str">
        <f t="shared" si="1"/>
        <v/>
      </c>
    </row>
    <row r="39" spans="1:20" x14ac:dyDescent="0.25">
      <c r="A39" s="3" t="s">
        <v>46</v>
      </c>
      <c r="B39" s="29" t="s">
        <v>46</v>
      </c>
      <c r="C39" s="42"/>
      <c r="D39" s="42"/>
      <c r="E39" s="42"/>
      <c r="F39" s="42"/>
      <c r="G39" s="53"/>
      <c r="H39" s="53"/>
      <c r="I39" s="53"/>
      <c r="J39" s="53"/>
      <c r="K39" s="53"/>
      <c r="L39" s="53"/>
      <c r="M39" s="53"/>
      <c r="N39" s="53"/>
      <c r="O39" s="53"/>
      <c r="P39" s="36"/>
      <c r="Q39" t="s">
        <v>146</v>
      </c>
      <c r="S39" t="str">
        <f>IF(C39="","",C39)</f>
        <v/>
      </c>
      <c r="T39" t="str">
        <f t="shared" si="1"/>
        <v/>
      </c>
    </row>
    <row r="40" spans="1:20" x14ac:dyDescent="0.25">
      <c r="A40" s="3" t="s">
        <v>79</v>
      </c>
      <c r="B40" s="29" t="s">
        <v>112</v>
      </c>
      <c r="C40" s="42" t="s">
        <v>70</v>
      </c>
      <c r="D40" s="42"/>
      <c r="E40" s="42"/>
      <c r="F40" s="42"/>
      <c r="G40" s="53" t="s">
        <v>144</v>
      </c>
      <c r="H40" s="53"/>
      <c r="I40" s="53"/>
      <c r="J40" s="53"/>
      <c r="K40" s="53"/>
      <c r="L40" s="53"/>
      <c r="M40" s="53"/>
      <c r="N40" s="53"/>
      <c r="O40" s="53"/>
      <c r="P40" s="36" t="s">
        <v>108</v>
      </c>
      <c r="Q40" t="s">
        <v>146</v>
      </c>
      <c r="S40" t="str">
        <f t="shared" si="2"/>
        <v>各務原　四子、</v>
      </c>
    </row>
    <row r="41" spans="1:20" x14ac:dyDescent="0.25">
      <c r="A41" s="3" t="s">
        <v>79</v>
      </c>
      <c r="B41" s="29" t="s">
        <v>112</v>
      </c>
      <c r="C41" s="42" t="s">
        <v>71</v>
      </c>
      <c r="D41" s="42"/>
      <c r="E41" s="42"/>
      <c r="F41" s="42"/>
      <c r="G41" s="53" t="s">
        <v>145</v>
      </c>
      <c r="H41" s="53"/>
      <c r="I41" s="53"/>
      <c r="J41" s="53"/>
      <c r="K41" s="53"/>
      <c r="L41" s="53"/>
      <c r="M41" s="53"/>
      <c r="N41" s="53"/>
      <c r="O41" s="53"/>
      <c r="P41" s="36" t="s">
        <v>108</v>
      </c>
      <c r="Q41" t="s">
        <v>146</v>
      </c>
      <c r="S41" t="str">
        <f t="shared" si="2"/>
        <v>可児　五子</v>
      </c>
    </row>
    <row r="42" spans="1:20" x14ac:dyDescent="0.25">
      <c r="A42" s="3" t="s">
        <v>79</v>
      </c>
      <c r="B42" s="29" t="s">
        <v>112</v>
      </c>
      <c r="C42" s="42"/>
      <c r="D42" s="42"/>
      <c r="E42" s="42"/>
      <c r="F42" s="42"/>
      <c r="G42" s="53"/>
      <c r="H42" s="53"/>
      <c r="I42" s="53"/>
      <c r="J42" s="53"/>
      <c r="K42" s="53"/>
      <c r="L42" s="53"/>
      <c r="M42" s="53"/>
      <c r="N42" s="53"/>
      <c r="O42" s="53"/>
      <c r="P42" s="36"/>
      <c r="Q42" t="s">
        <v>146</v>
      </c>
      <c r="S42" t="str">
        <f t="shared" si="2"/>
        <v/>
      </c>
    </row>
    <row r="43" spans="1:20" x14ac:dyDescent="0.25">
      <c r="A43" s="3" t="s">
        <v>79</v>
      </c>
      <c r="B43" s="29" t="s">
        <v>112</v>
      </c>
      <c r="C43" s="42"/>
      <c r="D43" s="42"/>
      <c r="E43" s="42"/>
      <c r="F43" s="42"/>
      <c r="G43" s="53"/>
      <c r="H43" s="53"/>
      <c r="I43" s="53"/>
      <c r="J43" s="53"/>
      <c r="K43" s="53"/>
      <c r="L43" s="53"/>
      <c r="M43" s="53"/>
      <c r="N43" s="53"/>
      <c r="O43" s="53"/>
      <c r="P43" s="36"/>
      <c r="Q43" t="s">
        <v>146</v>
      </c>
      <c r="S43" t="str">
        <f>IF(C43="","",C43)</f>
        <v/>
      </c>
    </row>
  </sheetData>
  <mergeCells count="59">
    <mergeCell ref="G40:O40"/>
    <mergeCell ref="G41:O41"/>
    <mergeCell ref="G42:O42"/>
    <mergeCell ref="G43:O43"/>
    <mergeCell ref="C24:F24"/>
    <mergeCell ref="G24:O24"/>
    <mergeCell ref="G35:O35"/>
    <mergeCell ref="G36:O36"/>
    <mergeCell ref="G37:O37"/>
    <mergeCell ref="G38:O38"/>
    <mergeCell ref="G39:O39"/>
    <mergeCell ref="G30:O30"/>
    <mergeCell ref="G31:O31"/>
    <mergeCell ref="G32:O32"/>
    <mergeCell ref="G33:O33"/>
    <mergeCell ref="G34:O34"/>
    <mergeCell ref="G25:O25"/>
    <mergeCell ref="G26:O26"/>
    <mergeCell ref="G27:O27"/>
    <mergeCell ref="G28:O28"/>
    <mergeCell ref="G29:O29"/>
    <mergeCell ref="B18:E18"/>
    <mergeCell ref="B5:P5"/>
    <mergeCell ref="B6:P6"/>
    <mergeCell ref="B7:P7"/>
    <mergeCell ref="B8:C8"/>
    <mergeCell ref="B9:C9"/>
    <mergeCell ref="B10:C10"/>
    <mergeCell ref="B15:P15"/>
    <mergeCell ref="C41:F41"/>
    <mergeCell ref="C42:F42"/>
    <mergeCell ref="C43:F43"/>
    <mergeCell ref="C27:F27"/>
    <mergeCell ref="C28:F28"/>
    <mergeCell ref="C29:F29"/>
    <mergeCell ref="C30:F30"/>
    <mergeCell ref="C31:F31"/>
    <mergeCell ref="C32:F32"/>
    <mergeCell ref="C34:F34"/>
    <mergeCell ref="C35:F35"/>
    <mergeCell ref="C36:F36"/>
    <mergeCell ref="C37:F37"/>
    <mergeCell ref="C38:F38"/>
    <mergeCell ref="B3:P3"/>
    <mergeCell ref="B14:P14"/>
    <mergeCell ref="C33:F33"/>
    <mergeCell ref="C39:F39"/>
    <mergeCell ref="C40:F40"/>
    <mergeCell ref="B19:D19"/>
    <mergeCell ref="B20:D20"/>
    <mergeCell ref="B21:D21"/>
    <mergeCell ref="B22:D22"/>
    <mergeCell ref="C25:F25"/>
    <mergeCell ref="C26:F26"/>
    <mergeCell ref="B11:E11"/>
    <mergeCell ref="B12:E12"/>
    <mergeCell ref="B13:E13"/>
    <mergeCell ref="B16:P16"/>
    <mergeCell ref="B17:E17"/>
  </mergeCells>
  <phoneticPr fontId="2"/>
  <dataValidations count="1">
    <dataValidation type="list" allowBlank="1" showInputMessage="1" showErrorMessage="1" sqref="P25:P43">
      <formula1>$V$30:$V$31</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1" workbookViewId="0">
      <selection activeCell="K3" sqref="K3"/>
    </sheetView>
  </sheetViews>
  <sheetFormatPr defaultRowHeight="15.75" x14ac:dyDescent="0.25"/>
  <cols>
    <col min="1" max="1" width="5.625" style="15" customWidth="1"/>
    <col min="2" max="3" width="9" style="15"/>
    <col min="4" max="4" width="16.125" style="15" bestFit="1" customWidth="1"/>
    <col min="5" max="8" width="9" style="15"/>
    <col min="9" max="9" width="5.625" style="15" customWidth="1"/>
    <col min="10" max="16384" width="9" style="15"/>
  </cols>
  <sheetData>
    <row r="1" spans="1:10" x14ac:dyDescent="0.25">
      <c r="A1" s="56" t="s">
        <v>128</v>
      </c>
      <c r="B1" s="56"/>
      <c r="C1" s="56"/>
      <c r="D1" s="56"/>
      <c r="E1" s="56"/>
      <c r="F1" s="56"/>
      <c r="G1" s="56"/>
      <c r="H1" s="56"/>
      <c r="I1" s="56"/>
      <c r="J1" s="15" t="s">
        <v>131</v>
      </c>
    </row>
    <row r="2" spans="1:10" x14ac:dyDescent="0.25">
      <c r="A2" s="37"/>
      <c r="B2" s="37"/>
      <c r="C2" s="37"/>
      <c r="D2" s="37"/>
      <c r="E2" s="37"/>
      <c r="F2" s="37"/>
      <c r="G2" s="37"/>
      <c r="H2" s="37"/>
      <c r="I2" s="37"/>
      <c r="J2" s="15" t="s">
        <v>132</v>
      </c>
    </row>
    <row r="4" spans="1:10" x14ac:dyDescent="0.25">
      <c r="F4" s="57" t="s">
        <v>99</v>
      </c>
      <c r="G4" s="57"/>
      <c r="H4" s="57"/>
      <c r="I4" s="57"/>
    </row>
    <row r="5" spans="1:10" x14ac:dyDescent="0.25">
      <c r="F5" s="38"/>
      <c r="G5" s="38"/>
      <c r="H5" s="38"/>
      <c r="I5" s="38"/>
    </row>
    <row r="6" spans="1:10" x14ac:dyDescent="0.25">
      <c r="F6" s="38"/>
      <c r="G6" s="38"/>
      <c r="H6" s="38"/>
      <c r="I6" s="38"/>
    </row>
    <row r="7" spans="1:10" x14ac:dyDescent="0.25">
      <c r="B7" s="15" t="s">
        <v>114</v>
      </c>
    </row>
    <row r="10" spans="1:10" x14ac:dyDescent="0.25">
      <c r="D10" s="15" t="s">
        <v>115</v>
      </c>
    </row>
    <row r="11" spans="1:10" x14ac:dyDescent="0.25">
      <c r="D11" s="15" t="s">
        <v>121</v>
      </c>
      <c r="E11" s="59" t="str">
        <f>基本データ!B14</f>
        <v>岐阜県岐阜市薮田南×丁目×番地</v>
      </c>
      <c r="F11" s="59"/>
      <c r="G11" s="59"/>
      <c r="H11" s="59"/>
      <c r="I11" s="59"/>
    </row>
    <row r="12" spans="1:10" s="39" customFormat="1" ht="8.25" x14ac:dyDescent="0.25"/>
    <row r="13" spans="1:10" x14ac:dyDescent="0.25">
      <c r="D13" s="15" t="s">
        <v>122</v>
      </c>
      <c r="E13" s="59" t="str">
        <f>基本データ!B13</f>
        <v>高山　三郎</v>
      </c>
      <c r="F13" s="59"/>
      <c r="G13" s="59"/>
      <c r="H13" s="59"/>
      <c r="I13" s="59"/>
    </row>
    <row r="14" spans="1:10" s="39" customFormat="1" ht="8.25" x14ac:dyDescent="0.25"/>
    <row r="15" spans="1:10" x14ac:dyDescent="0.25">
      <c r="D15" s="15" t="s">
        <v>123</v>
      </c>
      <c r="E15" s="59" t="str">
        <f>基本データ!B15</f>
        <v>○○－○○－○○○○</v>
      </c>
      <c r="F15" s="59"/>
      <c r="G15" s="59"/>
      <c r="H15" s="59"/>
      <c r="I15" s="59"/>
    </row>
    <row r="16" spans="1:10" x14ac:dyDescent="0.25">
      <c r="E16" s="17"/>
      <c r="F16" s="17"/>
      <c r="G16" s="17"/>
      <c r="H16" s="17"/>
      <c r="I16" s="17"/>
    </row>
    <row r="18" spans="1:9" x14ac:dyDescent="0.25">
      <c r="A18" s="58" t="s">
        <v>116</v>
      </c>
      <c r="B18" s="58"/>
      <c r="C18" s="58"/>
      <c r="D18" s="58"/>
      <c r="E18" s="58"/>
      <c r="F18" s="58"/>
      <c r="G18" s="58"/>
      <c r="H18" s="58"/>
      <c r="I18" s="58"/>
    </row>
    <row r="19" spans="1:9" x14ac:dyDescent="0.25">
      <c r="A19" s="58"/>
      <c r="B19" s="58"/>
      <c r="C19" s="58"/>
      <c r="D19" s="58"/>
      <c r="E19" s="58"/>
      <c r="F19" s="58"/>
      <c r="G19" s="58"/>
      <c r="H19" s="58"/>
      <c r="I19" s="58"/>
    </row>
    <row r="21" spans="1:9" x14ac:dyDescent="0.25">
      <c r="A21" s="56" t="s">
        <v>127</v>
      </c>
      <c r="B21" s="56"/>
      <c r="C21" s="56"/>
      <c r="D21" s="56"/>
      <c r="E21" s="56"/>
      <c r="F21" s="56"/>
      <c r="G21" s="56"/>
      <c r="H21" s="56"/>
      <c r="I21" s="56"/>
    </row>
    <row r="22" spans="1:9" x14ac:dyDescent="0.25">
      <c r="A22" s="37"/>
      <c r="B22" s="37"/>
      <c r="C22" s="37"/>
      <c r="D22" s="37"/>
      <c r="E22" s="37"/>
      <c r="F22" s="37"/>
      <c r="G22" s="37"/>
      <c r="H22" s="37"/>
      <c r="I22" s="37"/>
    </row>
    <row r="23" spans="1:9" x14ac:dyDescent="0.25">
      <c r="A23" s="37"/>
      <c r="B23" s="37"/>
      <c r="C23" s="37"/>
      <c r="D23" s="37"/>
      <c r="E23" s="37"/>
      <c r="F23" s="37"/>
      <c r="G23" s="37"/>
      <c r="H23" s="37"/>
      <c r="I23" s="37"/>
    </row>
    <row r="24" spans="1:9" x14ac:dyDescent="0.25">
      <c r="A24" s="15" t="s">
        <v>117</v>
      </c>
    </row>
    <row r="25" spans="1:9" x14ac:dyDescent="0.25">
      <c r="B25" s="59" t="str">
        <f>"特定非営利活動法人"&amp;基本データ!B3</f>
        <v>特定非営利活動法人ぎふ○○会</v>
      </c>
      <c r="C25" s="59"/>
      <c r="D25" s="59"/>
      <c r="E25" s="59"/>
      <c r="F25" s="59"/>
      <c r="G25" s="59"/>
      <c r="H25" s="59"/>
      <c r="I25" s="59"/>
    </row>
    <row r="27" spans="1:9" x14ac:dyDescent="0.25">
      <c r="A27" s="15" t="s">
        <v>118</v>
      </c>
    </row>
    <row r="28" spans="1:9" x14ac:dyDescent="0.25">
      <c r="B28" s="59" t="str">
        <f>基本データ!C25</f>
        <v>高山　三郎</v>
      </c>
      <c r="C28" s="59"/>
      <c r="D28" s="59"/>
      <c r="E28" s="59"/>
      <c r="F28" s="59"/>
      <c r="G28" s="59"/>
      <c r="H28" s="59"/>
      <c r="I28" s="59"/>
    </row>
    <row r="30" spans="1:9" x14ac:dyDescent="0.25">
      <c r="A30" s="15" t="s">
        <v>119</v>
      </c>
    </row>
    <row r="31" spans="1:9" x14ac:dyDescent="0.25">
      <c r="B31" s="59" t="str">
        <f>基本データ!B16</f>
        <v>岐阜県岐阜市薮田南△丁目△番地</v>
      </c>
      <c r="C31" s="59"/>
      <c r="D31" s="59"/>
      <c r="E31" s="59"/>
      <c r="F31" s="59"/>
      <c r="G31" s="59"/>
      <c r="H31" s="59"/>
      <c r="I31" s="59"/>
    </row>
    <row r="33" spans="1:10" x14ac:dyDescent="0.25">
      <c r="A33" s="15" t="s">
        <v>120</v>
      </c>
    </row>
    <row r="34" spans="1:10" x14ac:dyDescent="0.25">
      <c r="B34" s="58"/>
      <c r="C34" s="58"/>
      <c r="D34" s="58"/>
      <c r="E34" s="58"/>
      <c r="F34" s="58"/>
      <c r="G34" s="58"/>
      <c r="H34" s="58"/>
      <c r="I34" s="58"/>
      <c r="J34" s="15" t="s">
        <v>129</v>
      </c>
    </row>
    <row r="35" spans="1:10" x14ac:dyDescent="0.25">
      <c r="B35" s="58"/>
      <c r="C35" s="58"/>
      <c r="D35" s="58"/>
      <c r="E35" s="58"/>
      <c r="F35" s="58"/>
      <c r="G35" s="58"/>
      <c r="H35" s="58"/>
      <c r="I35" s="58"/>
      <c r="J35" s="15" t="s">
        <v>130</v>
      </c>
    </row>
    <row r="36" spans="1:10" x14ac:dyDescent="0.25">
      <c r="B36" s="58"/>
      <c r="C36" s="58"/>
      <c r="D36" s="58"/>
      <c r="E36" s="58"/>
      <c r="F36" s="58"/>
      <c r="G36" s="58"/>
      <c r="H36" s="58"/>
      <c r="I36" s="58"/>
    </row>
    <row r="37" spans="1:10" x14ac:dyDescent="0.25">
      <c r="B37" s="58"/>
      <c r="C37" s="58"/>
      <c r="D37" s="58"/>
      <c r="E37" s="58"/>
      <c r="F37" s="58"/>
      <c r="G37" s="58"/>
      <c r="H37" s="58"/>
      <c r="I37" s="58"/>
    </row>
    <row r="38" spans="1:10" x14ac:dyDescent="0.25">
      <c r="B38" s="58"/>
      <c r="C38" s="58"/>
      <c r="D38" s="58"/>
      <c r="E38" s="58"/>
      <c r="F38" s="58"/>
      <c r="G38" s="58"/>
      <c r="H38" s="58"/>
      <c r="I38" s="58"/>
    </row>
    <row r="39" spans="1:10" x14ac:dyDescent="0.25">
      <c r="B39" s="58"/>
      <c r="C39" s="58"/>
      <c r="D39" s="58"/>
      <c r="E39" s="58"/>
      <c r="F39" s="58"/>
      <c r="G39" s="58"/>
      <c r="H39" s="58"/>
      <c r="I39" s="58"/>
    </row>
    <row r="40" spans="1:10" x14ac:dyDescent="0.25">
      <c r="B40" s="58"/>
      <c r="C40" s="58"/>
      <c r="D40" s="58"/>
      <c r="E40" s="58"/>
      <c r="F40" s="58"/>
      <c r="G40" s="58"/>
      <c r="H40" s="58"/>
      <c r="I40" s="58"/>
    </row>
    <row r="41" spans="1:10" x14ac:dyDescent="0.25">
      <c r="B41" s="58"/>
      <c r="C41" s="58"/>
      <c r="D41" s="58"/>
      <c r="E41" s="58"/>
      <c r="F41" s="58"/>
      <c r="G41" s="58"/>
      <c r="H41" s="58"/>
      <c r="I41" s="58"/>
    </row>
    <row r="42" spans="1:10" x14ac:dyDescent="0.25">
      <c r="B42" s="58"/>
      <c r="C42" s="58"/>
      <c r="D42" s="58"/>
      <c r="E42" s="58"/>
      <c r="F42" s="58"/>
      <c r="G42" s="58"/>
      <c r="H42" s="58"/>
      <c r="I42" s="58"/>
    </row>
    <row r="43" spans="1:10" x14ac:dyDescent="0.25">
      <c r="B43" s="58"/>
      <c r="C43" s="58"/>
      <c r="D43" s="58"/>
      <c r="E43" s="58"/>
      <c r="F43" s="58"/>
      <c r="G43" s="58"/>
      <c r="H43" s="58"/>
      <c r="I43" s="58"/>
    </row>
    <row r="44" spans="1:10" x14ac:dyDescent="0.25">
      <c r="B44" s="58"/>
      <c r="C44" s="58"/>
      <c r="D44" s="58"/>
      <c r="E44" s="58"/>
      <c r="F44" s="58"/>
      <c r="G44" s="58"/>
      <c r="H44" s="58"/>
      <c r="I44" s="58"/>
    </row>
    <row r="45" spans="1:10" x14ac:dyDescent="0.25">
      <c r="B45" s="58"/>
      <c r="C45" s="58"/>
      <c r="D45" s="58"/>
      <c r="E45" s="58"/>
      <c r="F45" s="58"/>
      <c r="G45" s="58"/>
      <c r="H45" s="58"/>
      <c r="I45" s="58"/>
    </row>
    <row r="46" spans="1:10" x14ac:dyDescent="0.25">
      <c r="B46" s="58"/>
      <c r="C46" s="58"/>
      <c r="D46" s="58"/>
      <c r="E46" s="58"/>
      <c r="F46" s="58"/>
      <c r="G46" s="58"/>
      <c r="H46" s="58"/>
      <c r="I46" s="58"/>
    </row>
    <row r="47" spans="1:10" x14ac:dyDescent="0.25">
      <c r="B47" s="58"/>
      <c r="C47" s="58"/>
      <c r="D47" s="58"/>
      <c r="E47" s="58"/>
      <c r="F47" s="58"/>
      <c r="G47" s="58"/>
      <c r="H47" s="58"/>
      <c r="I47" s="58"/>
    </row>
    <row r="48" spans="1:10" x14ac:dyDescent="0.25">
      <c r="B48" s="58"/>
      <c r="C48" s="58"/>
      <c r="D48" s="58"/>
      <c r="E48" s="58"/>
      <c r="F48" s="58"/>
      <c r="G48" s="58"/>
      <c r="H48" s="58"/>
      <c r="I48" s="58"/>
    </row>
  </sheetData>
  <mergeCells count="11">
    <mergeCell ref="B28:I28"/>
    <mergeCell ref="B31:I31"/>
    <mergeCell ref="B34:I48"/>
    <mergeCell ref="E11:I11"/>
    <mergeCell ref="E13:I13"/>
    <mergeCell ref="E15:I15"/>
    <mergeCell ref="A1:I1"/>
    <mergeCell ref="F4:I4"/>
    <mergeCell ref="A21:I21"/>
    <mergeCell ref="A18:I19"/>
    <mergeCell ref="B25:I2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120" zoomScaleNormal="120" workbookViewId="0">
      <selection activeCell="D1" sqref="D1"/>
    </sheetView>
  </sheetViews>
  <sheetFormatPr defaultRowHeight="13.5" x14ac:dyDescent="0.25"/>
  <cols>
    <col min="1" max="1" width="1.625" style="8" customWidth="1"/>
    <col min="2" max="2" width="5" style="8" bestFit="1" customWidth="1"/>
    <col min="3" max="3" width="70.625" style="8" customWidth="1"/>
    <col min="4" max="16384" width="9" style="8"/>
  </cols>
  <sheetData>
    <row r="1" spans="1:4" x14ac:dyDescent="0.25">
      <c r="A1" s="60" t="str">
        <f>基本データ!S3</f>
        <v>特定非営利活動法人ぎふ○○会設立総会議事録</v>
      </c>
      <c r="B1" s="60"/>
      <c r="C1" s="60"/>
      <c r="D1" s="8" t="s">
        <v>85</v>
      </c>
    </row>
    <row r="2" spans="1:4" s="9" customFormat="1" ht="8.25" x14ac:dyDescent="0.25"/>
    <row r="3" spans="1:4" x14ac:dyDescent="0.25">
      <c r="A3" s="8" t="str">
        <f>"１　日　　時　"&amp;基本データ!S4</f>
        <v>１　日　　時　令和3年4月1日　14時00分から16時00分まで</v>
      </c>
      <c r="D3" s="10"/>
    </row>
    <row r="4" spans="1:4" x14ac:dyDescent="0.25">
      <c r="A4" s="8" t="str">
        <f>"２　場　　所　"&amp;基本データ!S5</f>
        <v>２　場　　所　岐阜県岐阜市薮田南□丁目□番地　○○公民館　会議室</v>
      </c>
    </row>
    <row r="5" spans="1:4" x14ac:dyDescent="0.25">
      <c r="A5" s="8" t="str">
        <f>"３　出席者数　"&amp;基本データ!S8</f>
        <v>３　出席者数　15人（うち書面表決者　5人、表決委任者　5人）</v>
      </c>
    </row>
    <row r="6" spans="1:4" x14ac:dyDescent="0.25">
      <c r="A6" s="8" t="s">
        <v>0</v>
      </c>
    </row>
    <row r="7" spans="1:4" x14ac:dyDescent="0.25">
      <c r="B7" s="11" t="s">
        <v>1</v>
      </c>
      <c r="C7" s="8" t="s">
        <v>23</v>
      </c>
      <c r="D7" s="8" t="s">
        <v>86</v>
      </c>
    </row>
    <row r="8" spans="1:4" x14ac:dyDescent="0.25">
      <c r="B8" s="11" t="s">
        <v>2</v>
      </c>
      <c r="C8" s="8" t="s">
        <v>22</v>
      </c>
    </row>
    <row r="9" spans="1:4" x14ac:dyDescent="0.25">
      <c r="B9" s="11" t="s">
        <v>3</v>
      </c>
      <c r="C9" s="8" t="s">
        <v>21</v>
      </c>
    </row>
    <row r="10" spans="1:4" x14ac:dyDescent="0.25">
      <c r="B10" s="11" t="s">
        <v>4</v>
      </c>
      <c r="C10" s="8" t="s">
        <v>20</v>
      </c>
    </row>
    <row r="11" spans="1:4" x14ac:dyDescent="0.25">
      <c r="B11" s="11" t="s">
        <v>5</v>
      </c>
      <c r="C11" s="8" t="s">
        <v>19</v>
      </c>
    </row>
    <row r="12" spans="1:4" x14ac:dyDescent="0.25">
      <c r="B12" s="11" t="s">
        <v>6</v>
      </c>
      <c r="C12" s="8" t="s">
        <v>24</v>
      </c>
    </row>
    <row r="13" spans="1:4" x14ac:dyDescent="0.25">
      <c r="B13" s="11" t="s">
        <v>7</v>
      </c>
      <c r="C13" s="8" t="s">
        <v>18</v>
      </c>
    </row>
    <row r="14" spans="1:4" x14ac:dyDescent="0.25">
      <c r="B14" s="11" t="s">
        <v>8</v>
      </c>
      <c r="C14" s="8" t="s">
        <v>17</v>
      </c>
    </row>
    <row r="15" spans="1:4" x14ac:dyDescent="0.25">
      <c r="B15" s="11" t="s">
        <v>9</v>
      </c>
      <c r="C15" s="8" t="s">
        <v>16</v>
      </c>
    </row>
    <row r="16" spans="1:4" x14ac:dyDescent="0.25">
      <c r="B16" s="11" t="s">
        <v>10</v>
      </c>
      <c r="C16" s="8" t="s">
        <v>15</v>
      </c>
    </row>
    <row r="17" spans="1:4" x14ac:dyDescent="0.25">
      <c r="B17" s="11" t="s">
        <v>11</v>
      </c>
      <c r="C17" s="8" t="s">
        <v>14</v>
      </c>
    </row>
    <row r="18" spans="1:4" x14ac:dyDescent="0.25">
      <c r="B18" s="11" t="s">
        <v>12</v>
      </c>
      <c r="C18" s="8" t="s">
        <v>13</v>
      </c>
    </row>
    <row r="19" spans="1:4" s="9" customFormat="1" ht="8.25" x14ac:dyDescent="0.25"/>
    <row r="20" spans="1:4" x14ac:dyDescent="0.25">
      <c r="A20" s="8" t="s">
        <v>25</v>
      </c>
    </row>
    <row r="21" spans="1:4" x14ac:dyDescent="0.25">
      <c r="B21" s="11" t="s">
        <v>1</v>
      </c>
      <c r="C21" s="12" t="str">
        <f>"　議長に"&amp;基本データ!B11&amp;"が全会一致で選出された。"</f>
        <v>　議長に岐阜　太郎が全会一致で選出された。</v>
      </c>
    </row>
    <row r="22" spans="1:4" ht="27" x14ac:dyDescent="0.25">
      <c r="B22" s="11" t="s">
        <v>2</v>
      </c>
      <c r="C22" s="12" t="str">
        <f>"　議長より、議事録署名人として"&amp;基本データ!S17&amp;"を選任したいとの提案があり、承認された。"</f>
        <v>　議長より、議事録署名人として多治見　四郎、関　五郎を選任したいとの提案があり、承認された。</v>
      </c>
    </row>
    <row r="23" spans="1:4" ht="27" x14ac:dyDescent="0.25">
      <c r="B23" s="11" t="s">
        <v>3</v>
      </c>
      <c r="C23" s="12" t="str">
        <f>"　"&amp;基本データ!B12&amp;"より、別紙の設立趣旨により特定非営利活動法人を設立したい旨の提案があり、審議の結果、全会一致で可決された。"</f>
        <v>　大垣　次郎より、別紙の設立趣旨により特定非営利活動法人を設立したい旨の提案があり、審議の結果、全会一致で可決された。</v>
      </c>
    </row>
    <row r="24" spans="1:4" x14ac:dyDescent="0.25">
      <c r="B24" s="11" t="s">
        <v>4</v>
      </c>
      <c r="C24" s="12" t="str">
        <f>"　"&amp;基本データ!B12&amp;"より、別紙定款案が提出され、審議の結果、全会一致で承認された。"</f>
        <v>　大垣　次郎より、別紙定款案が提出され、審議の結果、全会一致で承認された。</v>
      </c>
    </row>
    <row r="25" spans="1:4" x14ac:dyDescent="0.25">
      <c r="B25" s="11" t="s">
        <v>5</v>
      </c>
      <c r="C25" s="12" t="s">
        <v>73</v>
      </c>
    </row>
    <row r="26" spans="1:4" ht="27" x14ac:dyDescent="0.25">
      <c r="B26" s="11" t="s">
        <v>6</v>
      </c>
      <c r="C26" s="12" t="str">
        <f>"　"&amp;基本データ!B12&amp;"より、設立当初の事業年度及び次年度の事業計画及び活動予算について提案があり、全会一致で可決された。"</f>
        <v>　大垣　次郎より、設立当初の事業年度及び次年度の事業計画及び活動予算について提案があり、全会一致で可決された。</v>
      </c>
    </row>
    <row r="27" spans="1:4" ht="54" x14ac:dyDescent="0.25">
      <c r="B27" s="11" t="s">
        <v>7</v>
      </c>
      <c r="C27" s="12" t="str">
        <f>"　"&amp;基本データ!B12&amp;"より、役員の選出について提案があり、理事に"&amp;基本データ!V25&amp;"、監事に"&amp;基本データ!V26&amp;"を選出し、理事長等については、"&amp;基本データ!V27&amp;"のとおりとすることを全員異議なく承認した。"</f>
        <v>　大垣　次郎より、役員の選出について提案があり、理事に高山　三郎、岐阜　太郎、大垣　次郎、中津川　六郎、美濃　七郎、瑞浪　八郎、羽島　九郎、恵那　一子、監事に各務原　四子、可児　五子を選出し、理事長等については、理事長　高山　三郎　副理事長　岐阜　太郎　副理事長　大垣　次郎のとおりとすることを全員異議なく承認した。</v>
      </c>
    </row>
    <row r="28" spans="1:4" x14ac:dyDescent="0.25">
      <c r="B28" s="11"/>
      <c r="C28" s="12" t="s">
        <v>74</v>
      </c>
      <c r="D28" s="8" t="s">
        <v>87</v>
      </c>
    </row>
    <row r="29" spans="1:4" ht="27" x14ac:dyDescent="0.25">
      <c r="B29" s="11" t="s">
        <v>8</v>
      </c>
      <c r="C29" s="12" t="str">
        <f>"　"&amp;基本データ!B12&amp;"より、会費について以下のとおりとする旨の提案があり、審議の結果、全会一致で可決された。"</f>
        <v>　大垣　次郎より、会費について以下のとおりとする旨の提案があり、審議の結果、全会一致で可決された。</v>
      </c>
    </row>
    <row r="30" spans="1:4" x14ac:dyDescent="0.25">
      <c r="B30" s="11"/>
      <c r="C30" s="12" t="str">
        <f>"　"&amp;基本データ!S19</f>
        <v>　正会員入会金：10,000円</v>
      </c>
    </row>
    <row r="31" spans="1:4" x14ac:dyDescent="0.25">
      <c r="B31" s="11"/>
      <c r="C31" s="12" t="str">
        <f>"　"&amp;基本データ!S20</f>
        <v>　正会員年会費：12,000円</v>
      </c>
    </row>
    <row r="32" spans="1:4" x14ac:dyDescent="0.25">
      <c r="B32" s="11"/>
      <c r="C32" s="12" t="str">
        <f>"　"&amp;基本データ!S21</f>
        <v>　賛助会員入会金：0円</v>
      </c>
      <c r="D32" s="8" t="s">
        <v>88</v>
      </c>
    </row>
    <row r="33" spans="2:3" x14ac:dyDescent="0.25">
      <c r="B33" s="11"/>
      <c r="C33" s="12" t="str">
        <f>"　"&amp;基本データ!S22</f>
        <v>　賛助会員年会費：24,000円</v>
      </c>
    </row>
    <row r="34" spans="2:3" ht="27" x14ac:dyDescent="0.25">
      <c r="B34" s="11" t="s">
        <v>9</v>
      </c>
      <c r="C34" s="12" t="str">
        <f>"　"&amp;基本データ!B12&amp;"より、別紙確認書により説明があり、当団体が特定非営利活動促進法第2条第2項第2号及び同法第12条第1項第3号に該当することを全員で確認した。"</f>
        <v>　大垣　次郎より、別紙確認書により説明があり、当団体が特定非営利活動促進法第2条第2項第2号及び同法第12条第1項第3号に該当することを全員で確認した。</v>
      </c>
    </row>
    <row r="35" spans="2:3" ht="27" x14ac:dyDescent="0.25">
      <c r="B35" s="11" t="s">
        <v>10</v>
      </c>
      <c r="C35" s="12" t="str">
        <f>"　議長より設立代表者について諮ったところ、"&amp;基本データ!B13&amp;"を選任することが全会一致で可決された。"</f>
        <v>　議長より設立代表者について諮ったところ、高山　三郎を選任することが全会一致で可決された。</v>
      </c>
    </row>
    <row r="36" spans="2:3" ht="27" x14ac:dyDescent="0.25">
      <c r="B36" s="11" t="s">
        <v>11</v>
      </c>
      <c r="C36" s="12" t="str">
        <f>"　議長より、本法人の事務所の所在地について、"&amp;基本データ!B16&amp;"に置きたいとの提案があり、審議の結果、全会一致で可決された。"</f>
        <v>　議長より、本法人の事務所の所在地について、岐阜県岐阜市薮田南△丁目△番地に置きたいとの提案があり、審議の結果、全会一致で可決された。</v>
      </c>
    </row>
    <row r="37" spans="2:3" ht="27" x14ac:dyDescent="0.25">
      <c r="B37" s="11" t="s">
        <v>12</v>
      </c>
      <c r="C37" s="12" t="str">
        <f>"　議長より、申請に際して、定款その他申請書類の軽微な変更については、設立代表者　"&amp;基本データ!B13&amp;"に委任する旨提案があり、全会一致で可決された。"</f>
        <v>　議長より、申請に際して、定款その他申請書類の軽微な変更については、設立代表者　高山　三郎に委任する旨提案があり、全会一致で可決された。</v>
      </c>
    </row>
    <row r="38" spans="2:3" x14ac:dyDescent="0.25">
      <c r="C38" s="8" t="s">
        <v>75</v>
      </c>
    </row>
    <row r="39" spans="2:3" x14ac:dyDescent="0.25">
      <c r="C39" s="13" t="str">
        <f>"　　"&amp;基本データ!S6</f>
        <v>　　令和3年4月1日</v>
      </c>
    </row>
    <row r="40" spans="2:3" x14ac:dyDescent="0.25">
      <c r="C40" s="14" t="str">
        <f>基本データ!A11&amp;"　"&amp;基本データ!B11&amp;"　印　　"</f>
        <v>議長　岐阜　太郎　印　　</v>
      </c>
    </row>
    <row r="41" spans="2:3" x14ac:dyDescent="0.25">
      <c r="C41" s="14"/>
    </row>
    <row r="42" spans="2:3" x14ac:dyDescent="0.25">
      <c r="C42" s="14" t="str">
        <f>"議事録署名人　"&amp;基本データ!B17&amp;"　印　　"</f>
        <v>議事録署名人　多治見　四郎　印　　</v>
      </c>
    </row>
    <row r="43" spans="2:3" x14ac:dyDescent="0.25">
      <c r="C43" s="14"/>
    </row>
    <row r="44" spans="2:3" x14ac:dyDescent="0.25">
      <c r="C44" s="14" t="str">
        <f>"議事録署名人　"&amp;基本データ!B18&amp;"　印　　"</f>
        <v>議事録署名人　関　五郎　印　　</v>
      </c>
    </row>
  </sheetData>
  <mergeCells count="1">
    <mergeCell ref="A1:C1"/>
  </mergeCells>
  <phoneticPr fontId="2"/>
  <printOptions horizontalCentered="1"/>
  <pageMargins left="0.78740157480314965" right="0.78740157480314965"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C14" sqref="C14"/>
    </sheetView>
  </sheetViews>
  <sheetFormatPr defaultRowHeight="15.75" x14ac:dyDescent="0.25"/>
  <cols>
    <col min="1" max="4" width="9" style="15"/>
    <col min="5" max="5" width="3.625" style="15" customWidth="1"/>
    <col min="6" max="16384" width="9" style="15"/>
  </cols>
  <sheetData>
    <row r="1" spans="1:9" x14ac:dyDescent="0.25">
      <c r="A1" s="15" t="s">
        <v>76</v>
      </c>
    </row>
    <row r="5" spans="1:9" x14ac:dyDescent="0.25">
      <c r="A5" s="58" t="str">
        <f>"　特定非営利活動法人"&amp;基本データ!B3&amp;"は、特定非営利活動促進法第2条第2項第2号及び同法第12条第1項第3号に該当することを、"&amp;基本データ!S6&amp;"に開催された設立総会において確認しました。"</f>
        <v>　特定非営利活動法人ぎふ○○会は、特定非営利活動促進法第2条第2項第2号及び同法第12条第1項第3号に該当することを、令和3年4月1日に開催された設立総会において確認しました。</v>
      </c>
      <c r="B5" s="58"/>
      <c r="C5" s="58"/>
      <c r="D5" s="58"/>
      <c r="E5" s="58"/>
      <c r="F5" s="58"/>
      <c r="G5" s="58"/>
      <c r="H5" s="58"/>
      <c r="I5" s="58"/>
    </row>
    <row r="6" spans="1:9" x14ac:dyDescent="0.25">
      <c r="A6" s="58"/>
      <c r="B6" s="58"/>
      <c r="C6" s="58"/>
      <c r="D6" s="58"/>
      <c r="E6" s="58"/>
      <c r="F6" s="58"/>
      <c r="G6" s="58"/>
      <c r="H6" s="58"/>
      <c r="I6" s="58"/>
    </row>
    <row r="7" spans="1:9" x14ac:dyDescent="0.25">
      <c r="A7" s="58"/>
      <c r="B7" s="58"/>
      <c r="C7" s="58"/>
      <c r="D7" s="58"/>
      <c r="E7" s="58"/>
      <c r="F7" s="58"/>
      <c r="G7" s="58"/>
      <c r="H7" s="58"/>
      <c r="I7" s="58"/>
    </row>
    <row r="8" spans="1:9" x14ac:dyDescent="0.25">
      <c r="A8" s="58"/>
      <c r="B8" s="58"/>
      <c r="C8" s="58"/>
      <c r="D8" s="58"/>
      <c r="E8" s="58"/>
      <c r="F8" s="58"/>
      <c r="G8" s="58"/>
      <c r="H8" s="58"/>
      <c r="I8" s="58"/>
    </row>
    <row r="9" spans="1:9" x14ac:dyDescent="0.25">
      <c r="A9" s="7"/>
      <c r="B9" s="7"/>
      <c r="C9" s="7"/>
      <c r="D9" s="7"/>
      <c r="E9" s="7"/>
      <c r="F9" s="7"/>
      <c r="G9" s="7"/>
      <c r="H9" s="7"/>
      <c r="I9" s="7"/>
    </row>
    <row r="10" spans="1:9" x14ac:dyDescent="0.25">
      <c r="B10" s="16" t="str">
        <f>基本データ!S6</f>
        <v>令和3年4月1日</v>
      </c>
      <c r="C10" s="16"/>
    </row>
    <row r="14" spans="1:9" x14ac:dyDescent="0.25">
      <c r="E14" s="59" t="str">
        <f>"特定非営利活動法人"&amp;基本データ!B3</f>
        <v>特定非営利活動法人ぎふ○○会</v>
      </c>
      <c r="F14" s="59"/>
      <c r="G14" s="59"/>
      <c r="H14" s="59"/>
      <c r="I14" s="59"/>
    </row>
    <row r="15" spans="1:9" x14ac:dyDescent="0.25">
      <c r="E15" s="15" t="s">
        <v>51</v>
      </c>
    </row>
    <row r="16" spans="1:9" x14ac:dyDescent="0.25">
      <c r="F16" s="61" t="str">
        <f>基本データ!B14</f>
        <v>岐阜県岐阜市薮田南×丁目×番地</v>
      </c>
      <c r="G16" s="61"/>
      <c r="H16" s="61"/>
      <c r="I16" s="61"/>
    </row>
    <row r="17" spans="6:9" x14ac:dyDescent="0.25">
      <c r="F17" s="61" t="str">
        <f>基本データ!B13</f>
        <v>高山　三郎</v>
      </c>
      <c r="G17" s="61"/>
      <c r="H17" s="61"/>
      <c r="I17" s="61"/>
    </row>
  </sheetData>
  <mergeCells count="4">
    <mergeCell ref="A5:I8"/>
    <mergeCell ref="E14:I14"/>
    <mergeCell ref="F16:I16"/>
    <mergeCell ref="F17:I1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I7" sqref="I7"/>
    </sheetView>
  </sheetViews>
  <sheetFormatPr defaultRowHeight="15.75" x14ac:dyDescent="0.25"/>
  <cols>
    <col min="1" max="1" width="9" style="21"/>
    <col min="2" max="2" width="9.5" bestFit="1" customWidth="1"/>
    <col min="3" max="3" width="12.625" customWidth="1"/>
    <col min="4" max="4" width="18.625" customWidth="1"/>
    <col min="5" max="5" width="35.625" customWidth="1"/>
    <col min="6" max="6" width="11.625" bestFit="1" customWidth="1"/>
  </cols>
  <sheetData>
    <row r="1" spans="1:8" ht="24" x14ac:dyDescent="0.25">
      <c r="C1" s="62" t="s">
        <v>89</v>
      </c>
      <c r="D1" s="63"/>
      <c r="E1" s="63"/>
      <c r="F1" s="63"/>
      <c r="G1" t="s">
        <v>109</v>
      </c>
    </row>
    <row r="2" spans="1:8" x14ac:dyDescent="0.25">
      <c r="G2" t="s">
        <v>110</v>
      </c>
    </row>
    <row r="3" spans="1:8" ht="18.75" x14ac:dyDescent="0.25">
      <c r="E3" s="64" t="str">
        <f>"特定非営利活動法人"&amp;基本データ!B3</f>
        <v>特定非営利活動法人ぎふ○○会</v>
      </c>
      <c r="F3" s="64"/>
      <c r="G3" t="s">
        <v>113</v>
      </c>
    </row>
    <row r="4" spans="1:8" ht="31.5" x14ac:dyDescent="0.25">
      <c r="A4" s="22" t="s">
        <v>90</v>
      </c>
      <c r="B4" s="23" t="s">
        <v>91</v>
      </c>
      <c r="C4" s="22" t="s">
        <v>92</v>
      </c>
      <c r="D4" s="22" t="s">
        <v>93</v>
      </c>
      <c r="E4" s="22" t="s">
        <v>94</v>
      </c>
      <c r="F4" s="22" t="s">
        <v>95</v>
      </c>
    </row>
    <row r="5" spans="1:8" ht="31.5" x14ac:dyDescent="0.25">
      <c r="A5" s="22">
        <v>1</v>
      </c>
      <c r="B5" s="24" t="str">
        <f>IF(基本データ!C25="","",IF(基本データ!A25="","",基本データ!A25))</f>
        <v>理事</v>
      </c>
      <c r="C5" s="24" t="str">
        <f>IF(基本データ!C25="","",IF(基本データ!B25="","",基本データ!B25))</f>
        <v>理事長</v>
      </c>
      <c r="D5" s="24" t="str">
        <f>IF(基本データ!C25="","",基本データ!C25)</f>
        <v>高山　三郎</v>
      </c>
      <c r="E5" s="23" t="str">
        <f>IF(基本データ!G25="","",基本データ!G25)</f>
        <v>岐阜市薮田南○丁目○番地　○○マンション１０１</v>
      </c>
      <c r="F5" s="24" t="str">
        <f>IF(基本データ!P25="","",基本データ!P25)</f>
        <v>有</v>
      </c>
      <c r="H5" s="25"/>
    </row>
    <row r="6" spans="1:8" ht="31.5" x14ac:dyDescent="0.25">
      <c r="A6" s="22">
        <v>2</v>
      </c>
      <c r="B6" s="24" t="str">
        <f>IF(基本データ!C26="","",IF(基本データ!A26="","",基本データ!A26))</f>
        <v>理事</v>
      </c>
      <c r="C6" s="24" t="str">
        <f>IF(基本データ!C26="","",IF(基本データ!B26="","",基本データ!B26))</f>
        <v>副理事長</v>
      </c>
      <c r="D6" s="24" t="str">
        <f>IF(基本データ!C26="","",基本データ!C26)</f>
        <v>岐阜　太郎</v>
      </c>
      <c r="E6" s="23" t="str">
        <f>IF(基本データ!G26="","",基本データ!G26)</f>
        <v>岐阜市薮田南○丁目○番地　○○マンション１０２</v>
      </c>
      <c r="F6" s="24" t="str">
        <f>IF(基本データ!P26="","",基本データ!P26)</f>
        <v>無</v>
      </c>
      <c r="H6" s="25"/>
    </row>
    <row r="7" spans="1:8" ht="31.5" x14ac:dyDescent="0.25">
      <c r="A7" s="22">
        <v>3</v>
      </c>
      <c r="B7" s="24" t="str">
        <f>IF(基本データ!C27="","",IF(基本データ!A27="","",基本データ!A27))</f>
        <v>理事</v>
      </c>
      <c r="C7" s="24" t="str">
        <f>IF(基本データ!C27="","",IF(基本データ!B27="","",基本データ!B27))</f>
        <v>副理事長</v>
      </c>
      <c r="D7" s="24" t="str">
        <f>IF(基本データ!C27="","",基本データ!C27)</f>
        <v>大垣　次郎</v>
      </c>
      <c r="E7" s="23" t="str">
        <f>IF(基本データ!G27="","",基本データ!G27)</f>
        <v>岐阜市薮田南○丁目○番地　○○マンション１０３</v>
      </c>
      <c r="F7" s="24" t="str">
        <f>IF(基本データ!P27="","",基本データ!P27)</f>
        <v>無</v>
      </c>
      <c r="H7" s="25"/>
    </row>
    <row r="8" spans="1:8" ht="31.5" x14ac:dyDescent="0.25">
      <c r="A8" s="22">
        <v>4</v>
      </c>
      <c r="B8" s="24" t="str">
        <f>IF(基本データ!C28="","",IF(基本データ!A28="","",基本データ!A28))</f>
        <v>理事</v>
      </c>
      <c r="C8" s="24" t="str">
        <f>IF(基本データ!C28="","",IF(基本データ!B28="","",基本データ!B28))</f>
        <v>理事</v>
      </c>
      <c r="D8" s="24" t="str">
        <f>IF(基本データ!C28="","",基本データ!C28)</f>
        <v>中津川　六郎</v>
      </c>
      <c r="E8" s="23" t="str">
        <f>IF(基本データ!G28="","",基本データ!G28)</f>
        <v>岐阜市薮田南○丁目○番地　○○マンション１０４</v>
      </c>
      <c r="F8" s="24" t="str">
        <f>IF(基本データ!P28="","",基本データ!P28)</f>
        <v>無</v>
      </c>
      <c r="H8" s="25"/>
    </row>
    <row r="9" spans="1:8" ht="31.5" x14ac:dyDescent="0.25">
      <c r="A9" s="22">
        <v>5</v>
      </c>
      <c r="B9" s="24" t="str">
        <f>IF(基本データ!C29="","",IF(基本データ!A29="","",基本データ!A29))</f>
        <v>理事</v>
      </c>
      <c r="C9" s="24" t="str">
        <f>IF(基本データ!C29="","",IF(基本データ!B29="","",基本データ!B29))</f>
        <v>理事</v>
      </c>
      <c r="D9" s="24" t="str">
        <f>IF(基本データ!C29="","",基本データ!C29)</f>
        <v>美濃　七郎</v>
      </c>
      <c r="E9" s="23" t="str">
        <f>IF(基本データ!G29="","",基本データ!G29)</f>
        <v>岐阜市薮田南○丁目○番地　○○マンション１０５</v>
      </c>
      <c r="F9" s="24" t="str">
        <f>IF(基本データ!P29="","",基本データ!P29)</f>
        <v>無</v>
      </c>
      <c r="H9" s="25"/>
    </row>
    <row r="10" spans="1:8" ht="31.5" x14ac:dyDescent="0.25">
      <c r="A10" s="22">
        <v>6</v>
      </c>
      <c r="B10" s="24" t="str">
        <f>IF(基本データ!C30="","",IF(基本データ!A30="","",基本データ!A30))</f>
        <v>理事</v>
      </c>
      <c r="C10" s="24" t="str">
        <f>IF(基本データ!C30="","",IF(基本データ!B30="","",基本データ!B30))</f>
        <v>理事</v>
      </c>
      <c r="D10" s="24" t="str">
        <f>IF(基本データ!C30="","",基本データ!C30)</f>
        <v>瑞浪　八郎</v>
      </c>
      <c r="E10" s="23" t="str">
        <f>IF(基本データ!G30="","",基本データ!G30)</f>
        <v>岐阜市薮田南○丁目○番地　○○マンション１０６</v>
      </c>
      <c r="F10" s="24" t="str">
        <f>IF(基本データ!P30="","",基本データ!P30)</f>
        <v>無</v>
      </c>
      <c r="H10" s="25"/>
    </row>
    <row r="11" spans="1:8" ht="31.5" x14ac:dyDescent="0.25">
      <c r="A11" s="22">
        <v>7</v>
      </c>
      <c r="B11" s="24" t="str">
        <f>IF(基本データ!C31="","",IF(基本データ!A31="","",基本データ!A31))</f>
        <v>理事</v>
      </c>
      <c r="C11" s="24" t="str">
        <f>IF(基本データ!C31="","",IF(基本データ!B31="","",基本データ!B31))</f>
        <v>理事</v>
      </c>
      <c r="D11" s="24" t="str">
        <f>IF(基本データ!C31="","",基本データ!C31)</f>
        <v>羽島　九郎</v>
      </c>
      <c r="E11" s="23" t="str">
        <f>IF(基本データ!G31="","",基本データ!G31)</f>
        <v>岐阜市薮田南○丁目○番地　○○マンション１０７</v>
      </c>
      <c r="F11" s="24" t="str">
        <f>IF(基本データ!P31="","",基本データ!P31)</f>
        <v>無</v>
      </c>
      <c r="H11" s="25"/>
    </row>
    <row r="12" spans="1:8" ht="31.5" x14ac:dyDescent="0.25">
      <c r="A12" s="22">
        <v>8</v>
      </c>
      <c r="B12" s="24" t="str">
        <f>IF(基本データ!C32="","",IF(基本データ!A32="","",基本データ!A32))</f>
        <v>理事</v>
      </c>
      <c r="C12" s="24" t="str">
        <f>IF(基本データ!C32="","",IF(基本データ!B32="","",基本データ!B32))</f>
        <v>理事</v>
      </c>
      <c r="D12" s="24" t="str">
        <f>IF(基本データ!C32="","",基本データ!C32)</f>
        <v>恵那　一子</v>
      </c>
      <c r="E12" s="23" t="str">
        <f>IF(基本データ!G32="","",基本データ!G32)</f>
        <v>岐阜市薮田南○丁目○番地　○○マンション１０８</v>
      </c>
      <c r="F12" s="24" t="str">
        <f>IF(基本データ!P32="","",基本データ!P32)</f>
        <v>無</v>
      </c>
      <c r="H12" s="25"/>
    </row>
    <row r="13" spans="1:8" ht="31.5" x14ac:dyDescent="0.25">
      <c r="A13" s="22">
        <v>9</v>
      </c>
      <c r="B13" s="24" t="str">
        <f>IF(基本データ!C33="","",IF(基本データ!A33="","",基本データ!A33))</f>
        <v/>
      </c>
      <c r="C13" s="24" t="str">
        <f>IF(基本データ!C33="","",IF(基本データ!B33="","",基本データ!B33))</f>
        <v/>
      </c>
      <c r="D13" s="24" t="str">
        <f>IF(基本データ!C33="","",基本データ!C33)</f>
        <v/>
      </c>
      <c r="E13" s="23" t="str">
        <f>IF(基本データ!G33="","",基本データ!G33)</f>
        <v/>
      </c>
      <c r="F13" s="24" t="str">
        <f>IF(基本データ!P33="","",基本データ!P33)</f>
        <v/>
      </c>
      <c r="H13" s="25"/>
    </row>
    <row r="14" spans="1:8" ht="31.5" x14ac:dyDescent="0.25">
      <c r="A14" s="22">
        <v>10</v>
      </c>
      <c r="B14" s="24" t="str">
        <f>IF(基本データ!C34="","",IF(基本データ!A34="","",基本データ!A34))</f>
        <v/>
      </c>
      <c r="C14" s="24" t="str">
        <f>IF(基本データ!C34="","",IF(基本データ!B34="","",基本データ!B34))</f>
        <v/>
      </c>
      <c r="D14" s="24" t="str">
        <f>IF(基本データ!C34="","",基本データ!C34)</f>
        <v/>
      </c>
      <c r="E14" s="23" t="str">
        <f>IF(基本データ!G34="","",基本データ!G34)</f>
        <v/>
      </c>
      <c r="F14" s="24" t="str">
        <f>IF(基本データ!P34="","",基本データ!P34)</f>
        <v/>
      </c>
      <c r="H14" s="25"/>
    </row>
    <row r="15" spans="1:8" ht="31.5" x14ac:dyDescent="0.25">
      <c r="A15" s="22">
        <v>11</v>
      </c>
      <c r="B15" s="24" t="str">
        <f>IF(基本データ!C35="","",IF(基本データ!A35="","",基本データ!A35))</f>
        <v/>
      </c>
      <c r="C15" s="24" t="str">
        <f>IF(基本データ!C35="","",IF(基本データ!B35="","",基本データ!B35))</f>
        <v/>
      </c>
      <c r="D15" s="24" t="str">
        <f>IF(基本データ!C35="","",基本データ!C35)</f>
        <v/>
      </c>
      <c r="E15" s="23" t="str">
        <f>IF(基本データ!G35="","",基本データ!G35)</f>
        <v/>
      </c>
      <c r="F15" s="24" t="str">
        <f>IF(基本データ!P35="","",基本データ!P35)</f>
        <v/>
      </c>
      <c r="H15" s="25"/>
    </row>
    <row r="16" spans="1:8" ht="31.5" x14ac:dyDescent="0.25">
      <c r="A16" s="22">
        <v>12</v>
      </c>
      <c r="B16" s="24" t="str">
        <f>IF(基本データ!C36="","",IF(基本データ!A36="","",基本データ!A36))</f>
        <v/>
      </c>
      <c r="C16" s="24" t="str">
        <f>IF(基本データ!C36="","",IF(基本データ!B36="","",基本データ!B36))</f>
        <v/>
      </c>
      <c r="D16" s="24" t="str">
        <f>IF(基本データ!C36="","",基本データ!C36)</f>
        <v/>
      </c>
      <c r="E16" s="23" t="str">
        <f>IF(基本データ!G36="","",基本データ!G36)</f>
        <v/>
      </c>
      <c r="F16" s="24" t="str">
        <f>IF(基本データ!P36="","",基本データ!P36)</f>
        <v/>
      </c>
      <c r="H16" s="25"/>
    </row>
    <row r="17" spans="1:8" ht="31.5" x14ac:dyDescent="0.25">
      <c r="A17" s="22">
        <v>13</v>
      </c>
      <c r="B17" s="24" t="str">
        <f>IF(基本データ!C37="","",IF(基本データ!A37="","",基本データ!A37))</f>
        <v/>
      </c>
      <c r="C17" s="24" t="str">
        <f>IF(基本データ!C37="","",IF(基本データ!B37="","",基本データ!B37))</f>
        <v/>
      </c>
      <c r="D17" s="24" t="str">
        <f>IF(基本データ!C37="","",基本データ!C37)</f>
        <v/>
      </c>
      <c r="E17" s="23" t="str">
        <f>IF(基本データ!G37="","",基本データ!G37)</f>
        <v/>
      </c>
      <c r="F17" s="24" t="str">
        <f>IF(基本データ!P37="","",基本データ!P37)</f>
        <v/>
      </c>
      <c r="H17" s="25"/>
    </row>
    <row r="18" spans="1:8" ht="31.5" x14ac:dyDescent="0.25">
      <c r="A18" s="22">
        <v>14</v>
      </c>
      <c r="B18" s="24" t="str">
        <f>IF(基本データ!C38="","",IF(基本データ!A38="","",基本データ!A38))</f>
        <v/>
      </c>
      <c r="C18" s="24" t="str">
        <f>IF(基本データ!C38="","",IF(基本データ!B38="","",基本データ!B38))</f>
        <v/>
      </c>
      <c r="D18" s="24" t="str">
        <f>IF(基本データ!C38="","",基本データ!C38)</f>
        <v/>
      </c>
      <c r="E18" s="23" t="str">
        <f>IF(基本データ!G38="","",基本データ!G38)</f>
        <v/>
      </c>
      <c r="F18" s="24" t="str">
        <f>IF(基本データ!P38="","",基本データ!P38)</f>
        <v/>
      </c>
      <c r="H18" s="25"/>
    </row>
    <row r="19" spans="1:8" ht="31.5" x14ac:dyDescent="0.25">
      <c r="A19" s="22">
        <v>15</v>
      </c>
      <c r="B19" s="24" t="str">
        <f>IF(基本データ!C39="","",IF(基本データ!A39="","",基本データ!A39))</f>
        <v/>
      </c>
      <c r="C19" s="24" t="str">
        <f>IF(基本データ!C39="","",IF(基本データ!B39="","",基本データ!B39))</f>
        <v/>
      </c>
      <c r="D19" s="24" t="str">
        <f>IF(基本データ!C39="","",基本データ!C39)</f>
        <v/>
      </c>
      <c r="E19" s="23" t="str">
        <f>IF(基本データ!G39="","",基本データ!G39)</f>
        <v/>
      </c>
      <c r="F19" s="24" t="str">
        <f>IF(基本データ!P39="","",基本データ!P39)</f>
        <v/>
      </c>
      <c r="H19" s="25"/>
    </row>
    <row r="20" spans="1:8" ht="31.5" x14ac:dyDescent="0.25">
      <c r="A20" s="22">
        <v>16</v>
      </c>
      <c r="B20" s="24" t="str">
        <f>IF(基本データ!C40="","",IF(基本データ!A40="","",基本データ!A40))</f>
        <v>　監事</v>
      </c>
      <c r="C20" s="24" t="str">
        <f>IF(基本データ!C40="","",IF(基本データ!B40="","",基本データ!B40))</f>
        <v>監事</v>
      </c>
      <c r="D20" s="24" t="str">
        <f>IF(基本データ!C40="","",基本データ!C40)</f>
        <v>各務原　四子</v>
      </c>
      <c r="E20" s="23" t="str">
        <f>IF(基本データ!G40="","",基本データ!G40)</f>
        <v>岐阜市薮田南○丁目○番地　○○マンション１０９</v>
      </c>
      <c r="F20" s="24" t="str">
        <f>IF(基本データ!P40="","",基本データ!P40)</f>
        <v>無</v>
      </c>
      <c r="H20" s="25"/>
    </row>
    <row r="21" spans="1:8" ht="31.5" x14ac:dyDescent="0.25">
      <c r="A21" s="22">
        <v>17</v>
      </c>
      <c r="B21" s="24" t="str">
        <f>IF(基本データ!C41="","",IF(基本データ!A41="","",基本データ!A41))</f>
        <v>　監事</v>
      </c>
      <c r="C21" s="24" t="str">
        <f>IF(基本データ!C41="","",IF(基本データ!B41="","",基本データ!B41))</f>
        <v>監事</v>
      </c>
      <c r="D21" s="24" t="str">
        <f>IF(基本データ!C41="","",基本データ!C41)</f>
        <v>可児　五子</v>
      </c>
      <c r="E21" s="23" t="str">
        <f>IF(基本データ!G41="","",基本データ!G41)</f>
        <v>岐阜市薮田南○丁目○番地　○○マンション１１０</v>
      </c>
      <c r="F21" s="24" t="str">
        <f>IF(基本データ!P41="","",基本データ!P41)</f>
        <v>無</v>
      </c>
      <c r="H21" s="25"/>
    </row>
    <row r="22" spans="1:8" ht="31.5" x14ac:dyDescent="0.25">
      <c r="A22" s="22">
        <v>18</v>
      </c>
      <c r="B22" s="24" t="str">
        <f>IF(基本データ!C42="","",IF(基本データ!A42="","",基本データ!A42))</f>
        <v/>
      </c>
      <c r="C22" s="24" t="str">
        <f>IF(基本データ!C42="","",IF(基本データ!B42="","",基本データ!B42))</f>
        <v/>
      </c>
      <c r="D22" s="24" t="str">
        <f>IF(基本データ!C42="","",基本データ!C42)</f>
        <v/>
      </c>
      <c r="E22" s="23" t="str">
        <f>IF(基本データ!G42="","",基本データ!G42)</f>
        <v/>
      </c>
      <c r="F22" s="24" t="str">
        <f>IF(基本データ!P42="","",基本データ!P42)</f>
        <v/>
      </c>
      <c r="H22" s="25"/>
    </row>
    <row r="23" spans="1:8" ht="31.5" x14ac:dyDescent="0.25">
      <c r="A23" s="22">
        <v>19</v>
      </c>
      <c r="B23" s="24" t="str">
        <f>IF(基本データ!C43="","",IF(基本データ!A43="","",基本データ!A43))</f>
        <v/>
      </c>
      <c r="C23" s="24" t="str">
        <f>IF(基本データ!C43="","",IF(基本データ!B43="","",基本データ!B43))</f>
        <v/>
      </c>
      <c r="D23" s="24" t="str">
        <f>IF(基本データ!C43="","",基本データ!C43)</f>
        <v/>
      </c>
      <c r="E23" s="23" t="str">
        <f>IF(基本データ!G43="","",基本データ!G43)</f>
        <v/>
      </c>
      <c r="F23" s="24" t="str">
        <f>IF(基本データ!P43="","",基本データ!P43)</f>
        <v/>
      </c>
      <c r="H23" s="25"/>
    </row>
    <row r="24" spans="1:8" ht="31.5" x14ac:dyDescent="0.25">
      <c r="A24" s="22">
        <v>20</v>
      </c>
      <c r="B24" s="24"/>
      <c r="C24" s="24" t="s">
        <v>96</v>
      </c>
      <c r="D24" s="24"/>
      <c r="E24" s="23"/>
      <c r="F24" s="24"/>
      <c r="H24" s="25"/>
    </row>
    <row r="25" spans="1:8" ht="31.5" x14ac:dyDescent="0.25">
      <c r="A25" s="22">
        <v>21</v>
      </c>
      <c r="B25" s="24" t="s">
        <v>46</v>
      </c>
      <c r="C25" s="24" t="s">
        <v>45</v>
      </c>
      <c r="D25" s="24" t="s">
        <v>60</v>
      </c>
      <c r="E25" s="23" t="s">
        <v>97</v>
      </c>
      <c r="F25" s="24" t="s">
        <v>98</v>
      </c>
      <c r="H25" s="25"/>
    </row>
  </sheetData>
  <mergeCells count="2">
    <mergeCell ref="C1:F1"/>
    <mergeCell ref="E3:F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L8" sqref="L8"/>
    </sheetView>
  </sheetViews>
  <sheetFormatPr defaultColWidth="7.625" defaultRowHeight="15.75" x14ac:dyDescent="0.25"/>
  <sheetData>
    <row r="1" spans="1:12" x14ac:dyDescent="0.25">
      <c r="G1" s="65" t="s">
        <v>99</v>
      </c>
      <c r="H1" s="65"/>
      <c r="I1" s="65"/>
      <c r="J1" s="65"/>
      <c r="L1" s="26" t="s">
        <v>100</v>
      </c>
    </row>
    <row r="2" spans="1:12" x14ac:dyDescent="0.25">
      <c r="L2" s="27" t="s">
        <v>90</v>
      </c>
    </row>
    <row r="3" spans="1:12" x14ac:dyDescent="0.25">
      <c r="L3" s="28">
        <v>1</v>
      </c>
    </row>
    <row r="4" spans="1:12" x14ac:dyDescent="0.25">
      <c r="B4" t="str">
        <f>役員名簿!E3&amp;"　御中"</f>
        <v>特定非営利活動法人ぎふ○○会　御中</v>
      </c>
      <c r="L4" t="s">
        <v>111</v>
      </c>
    </row>
    <row r="7" spans="1:12" ht="18.75" x14ac:dyDescent="0.25">
      <c r="A7" s="66" t="s">
        <v>101</v>
      </c>
      <c r="B7" s="67"/>
      <c r="C7" s="67"/>
      <c r="D7" s="67"/>
      <c r="E7" s="67"/>
      <c r="F7" s="67"/>
      <c r="G7" s="67"/>
      <c r="H7" s="67"/>
      <c r="I7" s="67"/>
      <c r="J7" s="67"/>
    </row>
    <row r="10" spans="1:12" ht="15.75" customHeight="1" x14ac:dyDescent="0.25">
      <c r="D10" t="s">
        <v>102</v>
      </c>
      <c r="F10" s="61" t="str">
        <f>VLOOKUP(L3,役員名簿!$A$5:$F$25,5,FALSE)</f>
        <v>岐阜市薮田南○丁目○番地　○○マンション１０１</v>
      </c>
      <c r="G10" s="61"/>
      <c r="H10" s="61"/>
      <c r="I10" s="61"/>
      <c r="J10" s="61"/>
    </row>
    <row r="11" spans="1:12" x14ac:dyDescent="0.25">
      <c r="F11" s="61"/>
      <c r="G11" s="61"/>
      <c r="H11" s="61"/>
      <c r="I11" s="61"/>
      <c r="J11" s="61"/>
    </row>
    <row r="12" spans="1:12" x14ac:dyDescent="0.25">
      <c r="D12" t="s">
        <v>93</v>
      </c>
      <c r="G12" s="68" t="str">
        <f>VLOOKUP(L3,役員名簿!$A$5:$F$25,4,FALSE)</f>
        <v>高山　三郎</v>
      </c>
      <c r="H12" s="68"/>
      <c r="I12" s="68"/>
      <c r="J12" s="21" t="s">
        <v>103</v>
      </c>
    </row>
    <row r="15" spans="1:12" x14ac:dyDescent="0.25">
      <c r="A15" s="69" t="str">
        <f>"　私は、"&amp;役員名簿!E3&amp;"の"&amp;VLOOKUP(L3,役員名簿!$A$5:$F$25,2,FALSE)&amp;"に就任することを承諾するとともに、特定非営利活動促進法第20条各号に該当しないこと及び同法第21条の規定に違反しないことを誓約します。"</f>
        <v>　私は、特定非営利活動法人ぎふ○○会の理事に就任することを承諾するとともに、特定非営利活動促進法第20条各号に該当しないこと及び同法第21条の規定に違反しないことを誓約します。</v>
      </c>
      <c r="B15" s="69"/>
      <c r="C15" s="69"/>
      <c r="D15" s="69"/>
      <c r="E15" s="69"/>
      <c r="F15" s="69"/>
      <c r="G15" s="69"/>
      <c r="H15" s="69"/>
      <c r="I15" s="69"/>
      <c r="J15" s="69"/>
    </row>
    <row r="16" spans="1:12" x14ac:dyDescent="0.25">
      <c r="A16" s="69"/>
      <c r="B16" s="69"/>
      <c r="C16" s="69"/>
      <c r="D16" s="69"/>
      <c r="E16" s="69"/>
      <c r="F16" s="69"/>
      <c r="G16" s="69"/>
      <c r="H16" s="69"/>
      <c r="I16" s="69"/>
      <c r="J16" s="69"/>
    </row>
    <row r="17" spans="1:10" x14ac:dyDescent="0.25">
      <c r="A17" s="69"/>
      <c r="B17" s="69"/>
      <c r="C17" s="69"/>
      <c r="D17" s="69"/>
      <c r="E17" s="69"/>
      <c r="F17" s="69"/>
      <c r="G17" s="69"/>
      <c r="H17" s="69"/>
      <c r="I17" s="69"/>
      <c r="J17" s="69"/>
    </row>
  </sheetData>
  <mergeCells count="5">
    <mergeCell ref="G1:J1"/>
    <mergeCell ref="A7:J7"/>
    <mergeCell ref="G12:I12"/>
    <mergeCell ref="A15:J17"/>
    <mergeCell ref="F10:J11"/>
  </mergeCells>
  <phoneticPr fontId="2"/>
  <printOptions horizontalCentered="1"/>
  <pageMargins left="0.70866141732283472" right="0.70866141732283472" top="1.1811023622047245"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基本データ</vt:lpstr>
      <vt:lpstr>申請書</vt:lpstr>
      <vt:lpstr>議事録</vt:lpstr>
      <vt:lpstr>確認書</vt:lpstr>
      <vt:lpstr>役員名簿</vt:lpstr>
      <vt:lpstr>就任承諾書</vt:lpstr>
      <vt:lpstr>基本データ!Print_Area</vt:lpstr>
      <vt:lpstr>議事録!Print_Area</vt:lpstr>
      <vt:lpstr>就任承諾書!Print_Area</vt:lpstr>
      <vt:lpstr>申請書!Print_Area</vt:lpstr>
      <vt:lpstr>役員名簿!Print_Area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2021-11-17T01:03:49Z</cp:lastPrinted>
  <dcterms:created xsi:type="dcterms:W3CDTF">2021-09-01T00:17:02Z</dcterms:created>
  <dcterms:modified xsi:type="dcterms:W3CDTF">2021-11-18T04:15:27Z</dcterms:modified>
</cp:coreProperties>
</file>